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Bob Brennan\Desktop\"/>
    </mc:Choice>
  </mc:AlternateContent>
  <xr:revisionPtr revIDLastSave="0" documentId="13_ncr:1_{DEE87D40-C577-4839-934E-8C98FC0294F5}" xr6:coauthVersionLast="47" xr6:coauthVersionMax="47" xr10:uidLastSave="{00000000-0000-0000-0000-000000000000}"/>
  <bookViews>
    <workbookView xWindow="50" yWindow="60" windowWidth="38400" windowHeight="21000" xr2:uid="{0EB42309-D735-4BC8-AF35-AD746E807292}"/>
  </bookViews>
  <sheets>
    <sheet name="Questionnaire" sheetId="1" r:id="rId1"/>
    <sheet name="TDH Calc" sheetId="4" r:id="rId2"/>
    <sheet name="data" sheetId="3" state="hidden" r:id="rId3"/>
  </sheets>
  <definedNames>
    <definedName name="_Regression_Int" localSheetId="1" hidden="1">1</definedName>
    <definedName name="_xlnm.Print_Area" localSheetId="1">'TDH Calc'!$A$2:$J$81</definedName>
    <definedName name="Print_Area_MI">'TDH Calc'!$A$2:$H$61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0" i="4" l="1"/>
  <c r="E49" i="4"/>
  <c r="E48" i="4"/>
  <c r="E47" i="4"/>
  <c r="E46" i="4"/>
  <c r="B79" i="4"/>
  <c r="B71" i="4"/>
  <c r="B13" i="4" l="1"/>
  <c r="B12" i="4"/>
  <c r="B11" i="4"/>
  <c r="B10" i="4"/>
  <c r="B8" i="4"/>
  <c r="B7" i="4"/>
  <c r="B6" i="4"/>
  <c r="B5" i="4"/>
  <c r="B4" i="4"/>
  <c r="B9" i="4"/>
  <c r="B3" i="4"/>
  <c r="B75" i="4" l="1"/>
  <c r="B76" i="4" s="1"/>
  <c r="C79" i="4"/>
  <c r="C68" i="4"/>
  <c r="D36" i="4"/>
  <c r="D37" i="4"/>
  <c r="D38" i="4"/>
  <c r="B53" i="4"/>
  <c r="B59" i="4"/>
  <c r="B69" i="4"/>
  <c r="B70" i="4"/>
  <c r="B72" i="4"/>
  <c r="B77" i="4"/>
  <c r="D40" i="4" l="1"/>
  <c r="B54" i="4" s="1"/>
  <c r="B73" i="4"/>
  <c r="D79" i="4" s="1"/>
  <c r="E51" i="4"/>
  <c r="B55" i="4" s="1"/>
  <c r="B63" i="4" l="1"/>
  <c r="B56" i="4"/>
  <c r="B58" i="4" s="1"/>
  <c r="B60" i="4" s="1"/>
  <c r="B64" i="4" s="1"/>
  <c r="B66" i="4" s="1"/>
  <c r="D77" i="4" s="1"/>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Carta</author>
    <author>WA Assistant</author>
  </authors>
  <commentList>
    <comment ref="H18" authorId="0" shapeId="0" xr:uid="{93CE9F69-893B-42CA-91CA-484529E85559}">
      <text>
        <r>
          <rPr>
            <sz val="9"/>
            <color indexed="81"/>
            <rFont val="Tahoma"/>
            <family val="2"/>
          </rPr>
          <t xml:space="preserve">Tamper Resistant = Exposed Lights
</t>
        </r>
      </text>
    </comment>
    <comment ref="H22" authorId="1" shapeId="0" xr:uid="{F42A2174-07C6-459D-B7ED-C63EDD410BC5}">
      <text>
        <r>
          <rPr>
            <sz val="9"/>
            <color indexed="81"/>
            <rFont val="Tahoma"/>
            <family val="2"/>
          </rPr>
          <t>Both options</t>
        </r>
        <r>
          <rPr>
            <i/>
            <sz val="9"/>
            <color indexed="81"/>
            <rFont val="Tahoma"/>
            <family val="2"/>
          </rPr>
          <t xml:space="preserve"> require 120v and wiring back to local control panel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Weil</author>
    <author>WA Assistant</author>
    <author>Panit Buranapramest</author>
    <author>Bob Brennan</author>
  </authors>
  <commentList>
    <comment ref="E35" authorId="0" shapeId="0" xr:uid="{D1D87565-CA78-455E-970E-0835507A2D44}">
      <text>
        <r>
          <rPr>
            <b/>
            <sz val="9"/>
            <color indexed="10"/>
            <rFont val="Tahoma"/>
            <family val="2"/>
          </rPr>
          <t>*ZERO FOR OVERWATCH</t>
        </r>
      </text>
    </comment>
    <comment ref="I35" authorId="0" shapeId="0" xr:uid="{548F9A10-9197-4A5A-838E-8304D14A02AF}">
      <text>
        <r>
          <rPr>
            <b/>
            <sz val="9"/>
            <color indexed="10"/>
            <rFont val="Tahoma"/>
            <family val="2"/>
          </rPr>
          <t>*SEE BASIN CAPACITY CHART BELOW
&gt;THREE FEET MINIMUM&lt;
(TWO FEET FOR OVERWATCH)</t>
        </r>
      </text>
    </comment>
    <comment ref="B37" authorId="1" shapeId="0" xr:uid="{27E148F6-29EC-461A-B5E8-988B3B9152FC}">
      <text>
        <r>
          <rPr>
            <b/>
            <sz val="9"/>
            <color indexed="81"/>
            <rFont val="Tahoma"/>
            <family val="2"/>
          </rPr>
          <t>TO BOTTOM OF PIPE</t>
        </r>
      </text>
    </comment>
    <comment ref="C44" authorId="2" shapeId="0" xr:uid="{368525C7-B783-4F72-8ACF-360E3DFA49A1}">
      <text>
        <r>
          <rPr>
            <b/>
            <sz val="9"/>
            <color indexed="81"/>
            <rFont val="Tahoma"/>
            <family val="2"/>
          </rPr>
          <t>CHOOSE PIPE SIZE IN INCHES</t>
        </r>
      </text>
    </comment>
    <comment ref="F53" authorId="2" shapeId="0" xr:uid="{25853696-0B80-4924-9990-33F0BC8C3E29}">
      <text>
        <r>
          <rPr>
            <b/>
            <sz val="9"/>
            <color indexed="81"/>
            <rFont val="Tahoma"/>
            <family val="2"/>
          </rPr>
          <t>CHOOSE COEFFICENT PER PIPING MATERIAL</t>
        </r>
      </text>
    </comment>
    <comment ref="B75" authorId="1" shapeId="0" xr:uid="{E5361C02-3A48-44D1-B191-E74A5E70F7D3}">
      <text>
        <r>
          <rPr>
            <b/>
            <sz val="9"/>
            <color indexed="81"/>
            <rFont val="Tahoma"/>
            <family val="2"/>
          </rPr>
          <t>VELOCITY OVER 8 FT/SEC IS CONSIDERED EXCESSIVE. INCREASE PIPE SIZE OR REDUCE FLOW IF YOUR VELOCITY IS OVER 8 FPS.</t>
        </r>
      </text>
    </comment>
    <comment ref="G79" authorId="3" shapeId="0" xr:uid="{9CD65C38-D0C9-47A4-8496-4C9F1AD95596}">
      <text>
        <r>
          <rPr>
            <b/>
            <sz val="14"/>
            <color indexed="57"/>
            <rFont val="Calibri"/>
            <family val="2"/>
            <scheme val="minor"/>
          </rPr>
          <t xml:space="preserve">
NOTE: STANDBY POWER SOURCE RECOMMENDED FOR OVERWATCH AND OTHER CRITICAL PUMPING SYSTEMS.</t>
        </r>
      </text>
    </comment>
  </commentList>
</comments>
</file>

<file path=xl/sharedStrings.xml><?xml version="1.0" encoding="utf-8"?>
<sst xmlns="http://schemas.openxmlformats.org/spreadsheetml/2006/main" count="174" uniqueCount="158">
  <si>
    <t>Sewage Ejector &amp; Sump Pump Questionnaire</t>
  </si>
  <si>
    <t>DATE:</t>
  </si>
  <si>
    <t>PROJECT NAME:</t>
  </si>
  <si>
    <t>PROJECT CITY:</t>
  </si>
  <si>
    <t>PROJECT TYPE:</t>
  </si>
  <si>
    <t>COMPANY:</t>
  </si>
  <si>
    <t>NAME:</t>
  </si>
  <si>
    <t>PHONE:</t>
  </si>
  <si>
    <t>EMAIL:</t>
  </si>
  <si>
    <t>SERVICE:</t>
  </si>
  <si>
    <r>
      <t>PUMP TYPE:</t>
    </r>
    <r>
      <rPr>
        <sz val="11"/>
        <rFont val="Calibri"/>
        <family val="2"/>
      </rPr>
      <t xml:space="preserve"> </t>
    </r>
  </si>
  <si>
    <t>GUIDE RAIL/QUICK REMOVAL SYSTEM?:</t>
  </si>
  <si>
    <t>PUMP CONFIGURATION:</t>
  </si>
  <si>
    <t>EXPLOSION-PROOF MOTOR?:</t>
  </si>
  <si>
    <r>
      <t xml:space="preserve">PUMP LOCATION: </t>
    </r>
    <r>
      <rPr>
        <sz val="11"/>
        <rFont val="Calibri"/>
        <family val="2"/>
      </rPr>
      <t xml:space="preserve"> </t>
    </r>
  </si>
  <si>
    <t>OPTIONAL:
REMOTELY LOCATED ALARM?:</t>
  </si>
  <si>
    <t>Pump Configuration</t>
  </si>
  <si>
    <t>Simplex</t>
  </si>
  <si>
    <t>Duplex</t>
  </si>
  <si>
    <t>Triplex</t>
  </si>
  <si>
    <t>Yes</t>
  </si>
  <si>
    <t>No</t>
  </si>
  <si>
    <t>Pump Type</t>
  </si>
  <si>
    <t>Submersible</t>
  </si>
  <si>
    <t>Pneumatic</t>
  </si>
  <si>
    <t>Vertical Column</t>
  </si>
  <si>
    <t>Pump location</t>
  </si>
  <si>
    <t>Indoor</t>
  </si>
  <si>
    <t>Outdoor</t>
  </si>
  <si>
    <t>Door Type</t>
  </si>
  <si>
    <t>Tamper Resistant</t>
  </si>
  <si>
    <t>Double -Door Deadfront</t>
  </si>
  <si>
    <t>BMS</t>
  </si>
  <si>
    <t>BACNet</t>
  </si>
  <si>
    <t>Other</t>
  </si>
  <si>
    <t>None</t>
  </si>
  <si>
    <t>PanelOptions</t>
  </si>
  <si>
    <t>"Fail-Safe" Alarm (Alerts standby pump loss, high water, or power failure)</t>
  </si>
  <si>
    <t>High Water Alarm (Alerts high water ONLY)</t>
  </si>
  <si>
    <t>BASIN</t>
  </si>
  <si>
    <t>COVER</t>
  </si>
  <si>
    <t>SHAPE</t>
  </si>
  <si>
    <t>MATERIAL</t>
  </si>
  <si>
    <t xml:space="preserve"> WATER TABLE DEPTH BELOW FINISH GRADE (IF APPLICABLE):</t>
  </si>
  <si>
    <t>Weight</t>
  </si>
  <si>
    <t>Pedestrian</t>
  </si>
  <si>
    <t>Vehicle Traffic</t>
  </si>
  <si>
    <t>Fire Truck</t>
  </si>
  <si>
    <t>Type</t>
  </si>
  <si>
    <t>Grate</t>
  </si>
  <si>
    <t>Solid (gastight)</t>
  </si>
  <si>
    <t>Round</t>
  </si>
  <si>
    <t>Square</t>
  </si>
  <si>
    <t>Fiberglass</t>
  </si>
  <si>
    <t>Concrete</t>
  </si>
  <si>
    <t>FT. DEPTH</t>
  </si>
  <si>
    <t>BASIN SIZE:</t>
  </si>
  <si>
    <t xml:space="preserve">FT. STATIC </t>
  </si>
  <si>
    <t>FT. TDH</t>
  </si>
  <si>
    <t>GPM</t>
  </si>
  <si>
    <t>SUMMARY:</t>
  </si>
  <si>
    <t>CALCULATED FLOW VELOCITY:</t>
  </si>
  <si>
    <t>BASIN DEPTH</t>
  </si>
  <si>
    <t>MINIMUM WATER DEPTH</t>
  </si>
  <si>
    <t>ALLOWANCE FOR FLOAT SWITCHES</t>
  </si>
  <si>
    <t>RETENTION DEPTH</t>
  </si>
  <si>
    <t>DEPTH OF LOWEST INLET</t>
  </si>
  <si>
    <t>BASIN SIZING:</t>
  </si>
  <si>
    <t>FEET OF HEAD</t>
  </si>
  <si>
    <t>BACK PRESSURE (IF FORCE MAIN)</t>
  </si>
  <si>
    <t>FRICTION</t>
  </si>
  <si>
    <t>STATIC</t>
  </si>
  <si>
    <t>Steel</t>
  </si>
  <si>
    <t>HEAD :</t>
  </si>
  <si>
    <t>PVC</t>
  </si>
  <si>
    <t>Galv. Iron</t>
  </si>
  <si>
    <t>Ductile Iron</t>
  </si>
  <si>
    <t xml:space="preserve"> HEAD LOSS PER 100 FEET OF PIPE</t>
  </si>
  <si>
    <t>Copper</t>
  </si>
  <si>
    <t xml:space="preserve">FEET OF PIPE </t>
  </si>
  <si>
    <t>Cast Iron</t>
  </si>
  <si>
    <t xml:space="preserve"> **Hazen-Williams Coefficient</t>
  </si>
  <si>
    <t>TOTAL EQUIVALENT PIPING LENGTH</t>
  </si>
  <si>
    <t>EQUIVALENT LENGTH OF PIPE (FITTINGS)</t>
  </si>
  <si>
    <t>FEET OF PIPE</t>
  </si>
  <si>
    <r>
      <rPr>
        <b/>
        <sz val="12"/>
        <color indexed="10"/>
        <rFont val="Calibri"/>
        <family val="2"/>
      </rPr>
      <t>*</t>
    </r>
    <r>
      <rPr>
        <b/>
        <sz val="12"/>
        <rFont val="Calibri"/>
        <family val="2"/>
      </rPr>
      <t>For SQUARE basins, use 
L x W x 7.48 = Gallons/Foot</t>
    </r>
  </si>
  <si>
    <r>
      <rPr>
        <b/>
        <sz val="12"/>
        <rFont val="Calibri"/>
        <family val="2"/>
      </rPr>
      <t>C</t>
    </r>
    <r>
      <rPr>
        <sz val="12"/>
        <rFont val="Calibri"/>
        <family val="2"/>
      </rPr>
      <t xml:space="preserve"> factor**=</t>
    </r>
  </si>
  <si>
    <t>FRICTION :</t>
  </si>
  <si>
    <t>TEE</t>
  </si>
  <si>
    <t>GATE VALVE</t>
  </si>
  <si>
    <t>CHECK VALVE</t>
  </si>
  <si>
    <t>45° ELBOW</t>
  </si>
  <si>
    <t>90° ELBOW</t>
  </si>
  <si>
    <t>LENGTH</t>
  </si>
  <si>
    <t>NO.</t>
  </si>
  <si>
    <t>FITTINGS:</t>
  </si>
  <si>
    <t>EQUIVALENT</t>
  </si>
  <si>
    <t>EQUIVALENT LENGTH of PIPE</t>
  </si>
  <si>
    <t>FITTINGS :</t>
  </si>
  <si>
    <t>Gallons/Foot</t>
  </si>
  <si>
    <r>
      <t xml:space="preserve">Diameter </t>
    </r>
    <r>
      <rPr>
        <sz val="12"/>
        <color indexed="10"/>
        <rFont val="Calibri"/>
        <family val="2"/>
      </rPr>
      <t>Inches</t>
    </r>
  </si>
  <si>
    <t>STATIC HEAD</t>
  </si>
  <si>
    <r>
      <t>CIRCULAR Basin Capacities</t>
    </r>
    <r>
      <rPr>
        <b/>
        <sz val="12"/>
        <color indexed="10"/>
        <rFont val="Calibri"/>
        <family val="2"/>
      </rPr>
      <t>*</t>
    </r>
  </si>
  <si>
    <t>FLOAT SWITCH ALLOWANCE</t>
  </si>
  <si>
    <t>VERT. DISTANCE FROM F.F.</t>
  </si>
  <si>
    <t>STATIC :</t>
  </si>
  <si>
    <t>FINISHED FLOOR</t>
  </si>
  <si>
    <t>DISCHARGE</t>
  </si>
  <si>
    <t>VENT TO ROOF</t>
  </si>
  <si>
    <r>
      <t xml:space="preserve">Please complete "Questionnaire" tab first.  Please fill out </t>
    </r>
    <r>
      <rPr>
        <b/>
        <i/>
        <u/>
        <sz val="14"/>
        <color indexed="10"/>
        <rFont val="Calibri"/>
        <family val="2"/>
      </rPr>
      <t>ONLY</t>
    </r>
    <r>
      <rPr>
        <b/>
        <i/>
        <sz val="14"/>
        <color indexed="10"/>
        <rFont val="Calibri"/>
        <family val="2"/>
      </rPr>
      <t xml:space="preserve"> the yellow highlighted areas</t>
    </r>
  </si>
  <si>
    <t>Please complete this questionnaire first before proceeding to the second tab "TDH Calc"</t>
  </si>
  <si>
    <t xml:space="preserve"> </t>
  </si>
  <si>
    <t>NOTES:</t>
  </si>
  <si>
    <t>PIPE SIZE</t>
  </si>
  <si>
    <t>DESIGNATION 
(ex. SE-1, SP-2)</t>
  </si>
  <si>
    <t>Submit forms to eng@weilaquatronics.com</t>
  </si>
  <si>
    <t>DESIGNATION (ex. SE-1, SP-2):</t>
  </si>
  <si>
    <t>WATER CLOSET(S)?:</t>
  </si>
  <si>
    <t>PANEL LOCATION:</t>
  </si>
  <si>
    <t>DOOR TYPE:</t>
  </si>
  <si>
    <t>BACS/BMS INTERFACE:</t>
  </si>
  <si>
    <t>LOAD:</t>
  </si>
  <si>
    <t>SHAPE:</t>
  </si>
  <si>
    <t>MATERIAL:</t>
  </si>
  <si>
    <t>TYPE:</t>
  </si>
  <si>
    <t>PIPING &amp; VALVES</t>
  </si>
  <si>
    <t>DISCHARGE OUTLET</t>
  </si>
  <si>
    <t>VALVES</t>
  </si>
  <si>
    <t>VALVE BOX</t>
  </si>
  <si>
    <t>DISCHARGE OUTLET:</t>
  </si>
  <si>
    <t>VALVES:</t>
  </si>
  <si>
    <t>Through cover</t>
  </si>
  <si>
    <t>Through side of basin</t>
  </si>
  <si>
    <t>Exposed</t>
  </si>
  <si>
    <t>Inside valve box</t>
  </si>
  <si>
    <t>VALVE BOX?:</t>
  </si>
  <si>
    <t>IF YES, SPECIFY MATERIAL:</t>
  </si>
  <si>
    <t>Standard</t>
  </si>
  <si>
    <t>VOLTAGE/PHASE:</t>
  </si>
  <si>
    <t>INTEGRAL OR DECIMAL NUMBERS ONLY.</t>
  </si>
  <si>
    <t>NOTE: INPUT ALL UNITS AS FEET (unless otherwise noted)</t>
  </si>
  <si>
    <r>
      <rPr>
        <b/>
        <sz val="12"/>
        <rFont val="Calibri"/>
        <family val="2"/>
        <scheme val="minor"/>
      </rPr>
      <t xml:space="preserve">VERTICAL DISTANCE </t>
    </r>
    <r>
      <rPr>
        <b/>
        <sz val="12"/>
        <color rgb="FFFF0000"/>
        <rFont val="Calibri"/>
        <family val="2"/>
        <scheme val="minor"/>
      </rPr>
      <t>(IN FEET)</t>
    </r>
    <r>
      <rPr>
        <b/>
        <sz val="12"/>
        <rFont val="Calibri"/>
        <family val="2"/>
        <scheme val="minor"/>
      </rPr>
      <t>:</t>
    </r>
  </si>
  <si>
    <r>
      <rPr>
        <b/>
        <sz val="12"/>
        <color theme="1"/>
        <rFont val="Calibri"/>
        <family val="2"/>
        <scheme val="minor"/>
      </rPr>
      <t>FLOW</t>
    </r>
    <r>
      <rPr>
        <b/>
        <sz val="12"/>
        <color rgb="FF0000FF"/>
        <rFont val="Calibri"/>
        <family val="2"/>
        <scheme val="minor"/>
      </rPr>
      <t xml:space="preserve"> (IN GPM):</t>
    </r>
  </si>
  <si>
    <r>
      <rPr>
        <b/>
        <sz val="12"/>
        <rFont val="Calibri"/>
        <family val="2"/>
        <scheme val="minor"/>
      </rPr>
      <t xml:space="preserve">DEPTH of LOWEST INLET </t>
    </r>
    <r>
      <rPr>
        <b/>
        <sz val="12"/>
        <color rgb="FFFF0000"/>
        <rFont val="Calibri"/>
        <family val="2"/>
        <scheme val="minor"/>
      </rPr>
      <t>(IN FEET)</t>
    </r>
    <r>
      <rPr>
        <b/>
        <sz val="12"/>
        <rFont val="Calibri"/>
        <family val="2"/>
        <scheme val="minor"/>
      </rPr>
      <t>:</t>
    </r>
  </si>
  <si>
    <t>MINIMUM WATER</t>
  </si>
  <si>
    <t xml:space="preserve">FOR 2 MINUTE RUN TIME (GPM X2) </t>
  </si>
  <si>
    <t>&lt;Select voltage and phase in cell to left (voltage/phase/Hertz).  FOR THE DROPDOWN BUTTON CLICK ON CELL.</t>
  </si>
  <si>
    <r>
      <rPr>
        <b/>
        <sz val="12"/>
        <rFont val="Calibri"/>
        <family val="2"/>
        <scheme val="minor"/>
      </rPr>
      <t xml:space="preserve">PIPE SIZE </t>
    </r>
    <r>
      <rPr>
        <b/>
        <sz val="12"/>
        <color indexed="10"/>
        <rFont val="Calibri"/>
        <family val="2"/>
      </rPr>
      <t>(IN INCHES)</t>
    </r>
    <r>
      <rPr>
        <b/>
        <sz val="12"/>
        <rFont val="Calibri"/>
        <family val="2"/>
      </rPr>
      <t>:</t>
    </r>
    <r>
      <rPr>
        <sz val="12"/>
        <rFont val="Calibri"/>
        <family val="2"/>
      </rPr>
      <t xml:space="preserve"> </t>
    </r>
  </si>
  <si>
    <r>
      <t xml:space="preserve">PUMPS &amp; CONTROLS </t>
    </r>
    <r>
      <rPr>
        <b/>
        <i/>
        <sz val="11"/>
        <color rgb="FFFF0000"/>
        <rFont val="Calibri"/>
        <family val="2"/>
        <scheme val="minor"/>
      </rPr>
      <t>(to select a choice use the dropdown button for each cell).  FOR DROPDOWN BUTTON CLICK ON DESIRED CELL.</t>
    </r>
  </si>
  <si>
    <r>
      <rPr>
        <b/>
        <sz val="12"/>
        <color rgb="FF00B050"/>
        <rFont val="Calibri"/>
        <family val="2"/>
        <scheme val="minor"/>
      </rPr>
      <t>DEPTH</t>
    </r>
    <r>
      <rPr>
        <b/>
        <sz val="12"/>
        <rFont val="Calibri"/>
        <family val="2"/>
        <scheme val="minor"/>
      </rPr>
      <t xml:space="preserve"> </t>
    </r>
    <r>
      <rPr>
        <b/>
        <sz val="12"/>
        <color rgb="FFFF0000"/>
        <rFont val="Calibri"/>
        <family val="2"/>
        <scheme val="minor"/>
      </rPr>
      <t>(IN FEET)</t>
    </r>
    <r>
      <rPr>
        <b/>
        <sz val="12"/>
        <rFont val="Calibri"/>
        <family val="2"/>
        <scheme val="minor"/>
      </rPr>
      <t>:</t>
    </r>
  </si>
  <si>
    <r>
      <rPr>
        <b/>
        <sz val="12"/>
        <color rgb="FF00B050"/>
        <rFont val="Calibri"/>
        <family val="2"/>
        <scheme val="minor"/>
      </rPr>
      <t>RETENTION DEPTH</t>
    </r>
    <r>
      <rPr>
        <b/>
        <sz val="12"/>
        <rFont val="Calibri"/>
        <family val="2"/>
        <scheme val="minor"/>
      </rPr>
      <t xml:space="preserve"> </t>
    </r>
    <r>
      <rPr>
        <b/>
        <sz val="12"/>
        <color rgb="FFFF0000"/>
        <rFont val="Calibri"/>
        <family val="2"/>
        <scheme val="minor"/>
      </rPr>
      <t>(IN FEET)</t>
    </r>
    <r>
      <rPr>
        <b/>
        <sz val="12"/>
        <rFont val="Calibri"/>
        <family val="2"/>
        <scheme val="minor"/>
      </rPr>
      <t>:</t>
    </r>
  </si>
  <si>
    <t>HCAI/OSHPD CERTIFICATION?:</t>
  </si>
  <si>
    <r>
      <t xml:space="preserve">TOTAL HORIZONTAL RUN OF DISCHARGE PIPING </t>
    </r>
    <r>
      <rPr>
        <b/>
        <sz val="12"/>
        <color rgb="FFFF0000"/>
        <rFont val="Calibri"/>
        <family val="2"/>
        <scheme val="minor"/>
      </rPr>
      <t>(IN FEET)</t>
    </r>
    <r>
      <rPr>
        <b/>
        <sz val="12"/>
        <rFont val="Calibri"/>
        <family val="2"/>
        <scheme val="minor"/>
      </rPr>
      <t>:</t>
    </r>
  </si>
  <si>
    <r>
      <rPr>
        <b/>
        <u/>
        <sz val="14"/>
        <color rgb="FF00B050"/>
        <rFont val="Calibri"/>
        <family val="2"/>
        <scheme val="minor"/>
      </rPr>
      <t>NOTE</t>
    </r>
    <r>
      <rPr>
        <b/>
        <sz val="14"/>
        <color rgb="FF00B050"/>
        <rFont val="Calibri"/>
        <family val="2"/>
        <scheme val="minor"/>
      </rPr>
      <t xml:space="preserve">:   FOR OVERWATCH® INLINE PUMPING SYSTEMS "RETENTION" DEPTH SHALL BE 2 FEET; MINIMUM WATER LEVEL AND ALLOWANCE FOR FLOAT SWITCHES WILL ALL BE ZERO.  </t>
    </r>
    <r>
      <rPr>
        <b/>
        <sz val="14"/>
        <color rgb="FFFF0000"/>
        <rFont val="Calibri"/>
        <family val="2"/>
        <scheme val="minor"/>
      </rPr>
      <t xml:space="preserve">AFFECTED FIELDS ARE IN </t>
    </r>
    <r>
      <rPr>
        <b/>
        <i/>
        <sz val="14"/>
        <color rgb="FF00B050"/>
        <rFont val="Calibri"/>
        <family val="2"/>
        <scheme val="minor"/>
      </rPr>
      <t>GREEN</t>
    </r>
    <r>
      <rPr>
        <b/>
        <sz val="14"/>
        <color rgb="FFFF0000"/>
        <rFont val="Calibri"/>
        <family val="2"/>
        <scheme val="minor"/>
      </rPr>
      <t>.</t>
    </r>
  </si>
  <si>
    <t>EMERGENCY POWER?:</t>
  </si>
  <si>
    <t>CONTROL PANEL MOUNTING:</t>
  </si>
  <si>
    <r>
      <rPr>
        <b/>
        <sz val="12"/>
        <rFont val="Calibri"/>
        <family val="2"/>
      </rPr>
      <t>FT/SEC</t>
    </r>
    <r>
      <rPr>
        <sz val="12"/>
        <rFont val="Calibri"/>
        <family val="2"/>
      </rPr>
      <t xml:space="preserve"> </t>
    </r>
    <r>
      <rPr>
        <b/>
        <sz val="12"/>
        <color rgb="FFFF0000"/>
        <rFont val="Calibri"/>
        <family val="2"/>
      </rPr>
      <t xml:space="preserve">(2.5 FPS </t>
    </r>
    <r>
      <rPr>
        <b/>
        <u/>
        <sz val="12"/>
        <color rgb="FFFF0000"/>
        <rFont val="Calibri"/>
        <family val="2"/>
      </rPr>
      <t>MINIMUM</t>
    </r>
    <r>
      <rPr>
        <b/>
        <sz val="12"/>
        <color rgb="FFFF0000"/>
        <rFont val="Calibri"/>
        <family val="2"/>
      </rPr>
      <t xml:space="preserve"> TO ACHIEVE PROPER LINE VELOCITY FOR SOLIDS.)</t>
    </r>
  </si>
  <si>
    <r>
      <t xml:space="preserve">DISCHARGE PIPE </t>
    </r>
    <r>
      <rPr>
        <sz val="12"/>
        <rFont val="Calibri"/>
        <family val="2"/>
      </rPr>
      <t>Ø</t>
    </r>
    <r>
      <rPr>
        <sz val="12"/>
        <rFont val="Calibri"/>
        <family val="2"/>
        <scheme val="minor"/>
      </rPr>
      <t xml:space="preserve"> </t>
    </r>
    <r>
      <rPr>
        <sz val="12"/>
        <color indexed="10"/>
        <rFont val="Calibri"/>
        <family val="2"/>
      </rPr>
      <t>(INCHES)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</si>
</sst>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0_)"/>
    <numFmt numFmtId="166" formatCode="0.0000_)"/>
    <numFmt numFmtId="167" formatCode="[$-409]mmmm\ d\,\ yyyy;@"/>
  </numFmts>
  <fonts count="54" x14ac:knownFonts="1">
    <font>
      <sz val="11"/>
      <color theme="1"/>
      <name val="Calibri"/>
      <family val="2"/>
      <scheme val="minor"/>
    </font>
    <font>
      <b/>
      <sz val="11"/>
      <color theme="1"/>
      <name val="Calibri"/>
      <family val="2"/>
      <scheme val="minor"/>
    </font>
    <font>
      <b/>
      <sz val="16"/>
      <color indexed="18"/>
      <name val="Arial Rounded MT Bold"/>
      <family val="2"/>
    </font>
    <font>
      <b/>
      <sz val="14"/>
      <name val="Calibri"/>
      <family val="2"/>
      <scheme val="minor"/>
    </font>
    <font>
      <b/>
      <sz val="11"/>
      <name val="Calibri"/>
      <family val="2"/>
      <scheme val="minor"/>
    </font>
    <font>
      <u/>
      <sz val="12"/>
      <color theme="10"/>
      <name val="Helv"/>
    </font>
    <font>
      <b/>
      <u/>
      <sz val="11"/>
      <color rgb="FF0000FF"/>
      <name val="Calibri"/>
      <family val="2"/>
      <scheme val="minor"/>
    </font>
    <font>
      <b/>
      <u/>
      <sz val="16"/>
      <color rgb="FFFF0000"/>
      <name val="Calibri"/>
      <family val="2"/>
      <scheme val="minor"/>
    </font>
    <font>
      <sz val="11"/>
      <name val="Calibri"/>
      <family val="2"/>
    </font>
    <font>
      <sz val="9"/>
      <color indexed="81"/>
      <name val="Tahoma"/>
      <family val="2"/>
    </font>
    <font>
      <i/>
      <sz val="9"/>
      <color indexed="81"/>
      <name val="Tahoma"/>
      <family val="2"/>
    </font>
    <font>
      <sz val="11"/>
      <name val="Calibri"/>
      <family val="2"/>
      <scheme val="minor"/>
    </font>
    <font>
      <sz val="12"/>
      <name val="Helv"/>
    </font>
    <font>
      <b/>
      <sz val="12"/>
      <name val="Calibri"/>
      <family val="2"/>
      <scheme val="minor"/>
    </font>
    <font>
      <sz val="12"/>
      <name val="Calibri"/>
      <family val="2"/>
    </font>
    <font>
      <b/>
      <sz val="12"/>
      <color rgb="FF0000FF"/>
      <name val="Calibri"/>
      <family val="2"/>
      <scheme val="minor"/>
    </font>
    <font>
      <sz val="12"/>
      <name val="Calibri"/>
      <family val="2"/>
      <scheme val="minor"/>
    </font>
    <font>
      <sz val="12"/>
      <name val="Tms Rmn"/>
    </font>
    <font>
      <sz val="12"/>
      <name val="Times New Roman"/>
      <family val="1"/>
    </font>
    <font>
      <u/>
      <sz val="10"/>
      <name val="Calibri"/>
      <family val="2"/>
    </font>
    <font>
      <b/>
      <sz val="12"/>
      <name val="Calibri"/>
      <family val="2"/>
    </font>
    <font>
      <b/>
      <u/>
      <sz val="12"/>
      <name val="Calibri"/>
      <family val="2"/>
    </font>
    <font>
      <sz val="12"/>
      <color rgb="FF0000FF"/>
      <name val="Calibri"/>
      <family val="2"/>
      <scheme val="minor"/>
    </font>
    <font>
      <b/>
      <u/>
      <sz val="12"/>
      <name val="Calibri"/>
      <family val="2"/>
      <scheme val="minor"/>
    </font>
    <font>
      <sz val="12"/>
      <color theme="0"/>
      <name val="Calibri"/>
      <family val="2"/>
      <scheme val="minor"/>
    </font>
    <font>
      <b/>
      <sz val="12"/>
      <color indexed="10"/>
      <name val="Calibri"/>
      <family val="2"/>
    </font>
    <font>
      <sz val="12"/>
      <color indexed="12"/>
      <name val="Calibri"/>
      <family val="2"/>
      <scheme val="minor"/>
    </font>
    <font>
      <sz val="12"/>
      <color indexed="10"/>
      <name val="Calibri"/>
      <family val="2"/>
    </font>
    <font>
      <b/>
      <sz val="12"/>
      <color rgb="FFFF0000"/>
      <name val="Calibri"/>
      <family val="2"/>
      <scheme val="minor"/>
    </font>
    <font>
      <u/>
      <sz val="12"/>
      <name val="Calibri"/>
      <family val="2"/>
      <scheme val="minor"/>
    </font>
    <font>
      <sz val="12"/>
      <color indexed="8"/>
      <name val="Calibri"/>
      <family val="2"/>
      <scheme val="minor"/>
    </font>
    <font>
      <b/>
      <u/>
      <sz val="12"/>
      <color rgb="FF0000FF"/>
      <name val="Calibri"/>
      <family val="2"/>
      <scheme val="minor"/>
    </font>
    <font>
      <sz val="12"/>
      <color rgb="FF000099"/>
      <name val="Calibri"/>
      <family val="2"/>
      <scheme val="minor"/>
    </font>
    <font>
      <b/>
      <i/>
      <sz val="14"/>
      <color rgb="FFFF0000"/>
      <name val="Calibri"/>
      <family val="2"/>
      <scheme val="minor"/>
    </font>
    <font>
      <b/>
      <i/>
      <u/>
      <sz val="14"/>
      <color indexed="10"/>
      <name val="Calibri"/>
      <family val="2"/>
    </font>
    <font>
      <b/>
      <i/>
      <sz val="14"/>
      <color indexed="10"/>
      <name val="Calibri"/>
      <family val="2"/>
    </font>
    <font>
      <b/>
      <sz val="9"/>
      <color indexed="10"/>
      <name val="Tahoma"/>
      <family val="2"/>
    </font>
    <font>
      <b/>
      <sz val="9"/>
      <color indexed="81"/>
      <name val="Tahoma"/>
      <family val="2"/>
    </font>
    <font>
      <sz val="12"/>
      <color rgb="FFFF0000"/>
      <name val="Calibri"/>
      <family val="2"/>
      <scheme val="minor"/>
    </font>
    <font>
      <b/>
      <sz val="14"/>
      <color rgb="FFFF0000"/>
      <name val="Calibri"/>
      <family val="2"/>
      <scheme val="minor"/>
    </font>
    <font>
      <b/>
      <sz val="16"/>
      <name val="Calibri"/>
      <family val="2"/>
      <scheme val="minor"/>
    </font>
    <font>
      <i/>
      <sz val="11"/>
      <color rgb="FFFF0000"/>
      <name val="Calibri"/>
      <family val="2"/>
      <scheme val="minor"/>
    </font>
    <font>
      <b/>
      <i/>
      <sz val="11"/>
      <color rgb="FFFF0000"/>
      <name val="Calibri"/>
      <family val="2"/>
      <scheme val="minor"/>
    </font>
    <font>
      <b/>
      <u/>
      <sz val="14"/>
      <color rgb="FFFF0000"/>
      <name val="Calibri"/>
      <family val="2"/>
      <scheme val="minor"/>
    </font>
    <font>
      <b/>
      <sz val="12"/>
      <color theme="1"/>
      <name val="Calibri"/>
      <family val="2"/>
      <scheme val="minor"/>
    </font>
    <font>
      <sz val="10"/>
      <name val="Calibri"/>
      <family val="2"/>
      <scheme val="minor"/>
    </font>
    <font>
      <b/>
      <sz val="14"/>
      <color rgb="FF00B050"/>
      <name val="Calibri"/>
      <family val="2"/>
      <scheme val="minor"/>
    </font>
    <font>
      <b/>
      <u/>
      <sz val="14"/>
      <color rgb="FF00B050"/>
      <name val="Calibri"/>
      <family val="2"/>
      <scheme val="minor"/>
    </font>
    <font>
      <b/>
      <sz val="12"/>
      <color rgb="FF00B050"/>
      <name val="Calibri"/>
      <family val="2"/>
      <scheme val="minor"/>
    </font>
    <font>
      <b/>
      <i/>
      <sz val="14"/>
      <color rgb="FF00B050"/>
      <name val="Calibri"/>
      <family val="2"/>
      <scheme val="minor"/>
    </font>
    <font>
      <sz val="14"/>
      <color rgb="FF00B050"/>
      <name val="Helv"/>
    </font>
    <font>
      <b/>
      <sz val="14"/>
      <color indexed="57"/>
      <name val="Calibri"/>
      <family val="2"/>
      <scheme val="minor"/>
    </font>
    <font>
      <b/>
      <sz val="12"/>
      <color rgb="FFFF0000"/>
      <name val="Calibri"/>
      <family val="2"/>
    </font>
    <font>
      <b/>
      <u/>
      <sz val="12"/>
      <color rgb="FFFF0000"/>
      <name val="Calibri"/>
      <family val="2"/>
    </font>
  </fonts>
  <fills count="7">
    <fill>
      <patternFill patternType="none"/>
    </fill>
    <fill>
      <patternFill patternType="gray125"/>
    </fill>
    <fill>
      <gradientFill degree="90">
        <stop position="0">
          <color theme="0"/>
        </stop>
        <stop position="1">
          <color theme="3" tint="0.80001220740379042"/>
        </stop>
      </gradientFill>
    </fill>
    <fill>
      <patternFill patternType="solid">
        <fgColor rgb="FFFFFF99"/>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auto="1"/>
      </right>
      <top/>
      <bottom style="thin">
        <color indexed="64"/>
      </bottom>
      <diagonal/>
    </border>
    <border>
      <left/>
      <right style="medium">
        <color auto="1"/>
      </right>
      <top style="double">
        <color indexed="64"/>
      </top>
      <bottom style="double">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bottom style="double">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4" fontId="5" fillId="0" borderId="0" applyNumberFormat="0" applyFill="0" applyBorder="0" applyAlignment="0" applyProtection="0"/>
    <xf numFmtId="164" fontId="12" fillId="0" borderId="0"/>
  </cellStyleXfs>
  <cellXfs count="281">
    <xf numFmtId="0" fontId="0" fillId="0" borderId="0" xfId="0"/>
    <xf numFmtId="2" fontId="22" fillId="4" borderId="8" xfId="2" applyNumberFormat="1" applyFont="1" applyFill="1" applyBorder="1" applyAlignment="1" applyProtection="1">
      <alignment horizontal="center"/>
      <protection locked="0"/>
    </xf>
    <xf numFmtId="2" fontId="26" fillId="4" borderId="8" xfId="2" applyNumberFormat="1" applyFont="1" applyFill="1" applyBorder="1" applyAlignment="1" applyProtection="1">
      <alignment horizontal="center"/>
      <protection locked="0"/>
    </xf>
    <xf numFmtId="1" fontId="22" fillId="4" borderId="8" xfId="2" applyNumberFormat="1" applyFont="1" applyFill="1" applyBorder="1" applyAlignment="1" applyProtection="1">
      <alignment horizontal="center"/>
      <protection locked="0"/>
    </xf>
    <xf numFmtId="0" fontId="1" fillId="0" borderId="0" xfId="0" applyFont="1"/>
    <xf numFmtId="12" fontId="38" fillId="0" borderId="0" xfId="2" applyNumberFormat="1" applyFont="1" applyAlignment="1">
      <alignment horizontal="center" vertical="center"/>
    </xf>
    <xf numFmtId="164" fontId="38" fillId="0" borderId="0" xfId="2" applyFont="1" applyAlignment="1">
      <alignment horizontal="center" vertical="center"/>
    </xf>
    <xf numFmtId="164" fontId="12" fillId="0" borderId="0" xfId="2" applyProtection="1">
      <protection locked="0"/>
    </xf>
    <xf numFmtId="164" fontId="38" fillId="0" borderId="0" xfId="2" applyFont="1" applyProtection="1">
      <protection locked="0"/>
    </xf>
    <xf numFmtId="0" fontId="4" fillId="0" borderId="0" xfId="0" applyFont="1" applyProtection="1">
      <protection locked="0"/>
    </xf>
    <xf numFmtId="164" fontId="31" fillId="0" borderId="0" xfId="2" applyFont="1" applyAlignment="1" applyProtection="1">
      <alignment horizontal="left"/>
      <protection locked="0"/>
    </xf>
    <xf numFmtId="164" fontId="26" fillId="0" borderId="0" xfId="2" applyFont="1" applyProtection="1">
      <protection locked="0"/>
    </xf>
    <xf numFmtId="164" fontId="16" fillId="0" borderId="0" xfId="2" applyFont="1" applyProtection="1">
      <protection locked="0"/>
    </xf>
    <xf numFmtId="164" fontId="18" fillId="0" borderId="0" xfId="2" applyFont="1" applyProtection="1">
      <protection locked="0"/>
    </xf>
    <xf numFmtId="164" fontId="31" fillId="0" borderId="0" xfId="2" quotePrefix="1" applyFont="1" applyAlignment="1" applyProtection="1">
      <alignment horizontal="left"/>
      <protection locked="0"/>
    </xf>
    <xf numFmtId="164" fontId="28" fillId="0" borderId="0" xfId="2" applyFont="1" applyProtection="1">
      <protection locked="0"/>
    </xf>
    <xf numFmtId="164" fontId="31" fillId="0" borderId="0" xfId="2" applyFont="1" applyAlignment="1" applyProtection="1">
      <alignment horizontal="right"/>
      <protection locked="0"/>
    </xf>
    <xf numFmtId="164" fontId="29" fillId="0" borderId="0" xfId="2" applyFont="1" applyAlignment="1" applyProtection="1">
      <alignment horizontal="left"/>
      <protection locked="0"/>
    </xf>
    <xf numFmtId="164" fontId="16" fillId="0" borderId="0" xfId="2" applyFont="1" applyAlignment="1" applyProtection="1">
      <alignment wrapText="1"/>
      <protection locked="0"/>
    </xf>
    <xf numFmtId="164" fontId="16" fillId="0" borderId="0" xfId="2" applyFont="1" applyAlignment="1" applyProtection="1">
      <alignment horizontal="left" wrapText="1"/>
      <protection locked="0"/>
    </xf>
    <xf numFmtId="164" fontId="30" fillId="0" borderId="0" xfId="2" applyFont="1" applyProtection="1">
      <protection locked="0"/>
    </xf>
    <xf numFmtId="2" fontId="26" fillId="0" borderId="0" xfId="2" applyNumberFormat="1" applyFont="1" applyAlignment="1" applyProtection="1">
      <alignment horizontal="right"/>
      <protection locked="0"/>
    </xf>
    <xf numFmtId="164" fontId="16" fillId="0" borderId="0" xfId="2" applyFont="1" applyAlignment="1" applyProtection="1">
      <alignment vertical="center"/>
      <protection locked="0"/>
    </xf>
    <xf numFmtId="164" fontId="38" fillId="0" borderId="0" xfId="2" applyFont="1" applyAlignment="1" applyProtection="1">
      <alignment horizontal="right"/>
      <protection locked="0"/>
    </xf>
    <xf numFmtId="164" fontId="23" fillId="0" borderId="0" xfId="2" applyFont="1" applyAlignment="1" applyProtection="1">
      <alignment horizontal="left"/>
      <protection locked="0"/>
    </xf>
    <xf numFmtId="164" fontId="16" fillId="0" borderId="0" xfId="2" applyFont="1" applyAlignment="1" applyProtection="1">
      <alignment horizontal="left"/>
      <protection locked="0"/>
    </xf>
    <xf numFmtId="164" fontId="16" fillId="0" borderId="0" xfId="2" applyFont="1" applyAlignment="1" applyProtection="1">
      <alignment horizontal="center"/>
      <protection locked="0"/>
    </xf>
    <xf numFmtId="164" fontId="16" fillId="0" borderId="0" xfId="2" applyFont="1" applyAlignment="1" applyProtection="1">
      <alignment horizontal="left" vertical="top"/>
      <protection locked="0"/>
    </xf>
    <xf numFmtId="164" fontId="16" fillId="0" borderId="8" xfId="2" applyFont="1" applyBorder="1" applyAlignment="1" applyProtection="1">
      <alignment horizontal="center"/>
      <protection locked="0"/>
    </xf>
    <xf numFmtId="164" fontId="13" fillId="0" borderId="0" xfId="2" applyFont="1" applyProtection="1">
      <protection locked="0"/>
    </xf>
    <xf numFmtId="164" fontId="18" fillId="0" borderId="0" xfId="2" applyFont="1" applyAlignment="1" applyProtection="1">
      <alignment horizontal="center"/>
      <protection locked="0"/>
    </xf>
    <xf numFmtId="12" fontId="38" fillId="0" borderId="0" xfId="2" applyNumberFormat="1" applyFont="1" applyAlignment="1" applyProtection="1">
      <alignment horizontal="center" vertical="center"/>
      <protection locked="0"/>
    </xf>
    <xf numFmtId="164" fontId="12" fillId="0" borderId="0" xfId="2" applyAlignment="1" applyProtection="1">
      <alignment horizontal="center"/>
      <protection locked="0"/>
    </xf>
    <xf numFmtId="164" fontId="38" fillId="0" borderId="0" xfId="2" applyFont="1" applyAlignment="1" applyProtection="1">
      <alignment horizontal="center" vertical="center"/>
      <protection locked="0"/>
    </xf>
    <xf numFmtId="164" fontId="17" fillId="0" borderId="0" xfId="2" applyFont="1" applyProtection="1">
      <protection locked="0"/>
    </xf>
    <xf numFmtId="164" fontId="24" fillId="0" borderId="0" xfId="2" applyFont="1" applyProtection="1">
      <protection locked="0"/>
    </xf>
    <xf numFmtId="166" fontId="16" fillId="0" borderId="0" xfId="2" applyNumberFormat="1" applyFont="1" applyProtection="1">
      <protection locked="0"/>
    </xf>
    <xf numFmtId="164" fontId="23" fillId="0" borderId="0" xfId="2" applyFont="1" applyProtection="1">
      <protection locked="0"/>
    </xf>
    <xf numFmtId="164" fontId="21" fillId="0" borderId="0" xfId="2" applyFont="1" applyAlignment="1" applyProtection="1">
      <alignment wrapText="1"/>
      <protection locked="0"/>
    </xf>
    <xf numFmtId="164" fontId="14" fillId="0" borderId="0" xfId="2" applyFont="1" applyProtection="1">
      <protection locked="0"/>
    </xf>
    <xf numFmtId="164" fontId="19" fillId="0" borderId="0" xfId="2" applyFont="1" applyAlignment="1" applyProtection="1">
      <alignment wrapText="1"/>
      <protection locked="0"/>
    </xf>
    <xf numFmtId="164" fontId="14" fillId="0" borderId="0" xfId="2" applyFont="1" applyAlignment="1" applyProtection="1">
      <alignment horizontal="left" wrapText="1"/>
      <protection locked="0"/>
    </xf>
    <xf numFmtId="164" fontId="14" fillId="0" borderId="0" xfId="2" quotePrefix="1" applyFont="1" applyAlignment="1" applyProtection="1">
      <alignment horizontal="left"/>
      <protection locked="0"/>
    </xf>
    <xf numFmtId="165" fontId="16" fillId="0" borderId="0" xfId="2" applyNumberFormat="1" applyFont="1" applyAlignment="1">
      <alignment horizontal="center"/>
    </xf>
    <xf numFmtId="165" fontId="16" fillId="0" borderId="37" xfId="2" applyNumberFormat="1" applyFont="1" applyBorder="1" applyAlignment="1">
      <alignment horizontal="center"/>
    </xf>
    <xf numFmtId="165" fontId="13" fillId="0" borderId="0" xfId="2" applyNumberFormat="1" applyFont="1" applyAlignment="1">
      <alignment horizontal="center" vertical="top"/>
    </xf>
    <xf numFmtId="2" fontId="22" fillId="0" borderId="8" xfId="2" applyNumberFormat="1" applyFont="1" applyBorder="1" applyAlignment="1">
      <alignment horizontal="center"/>
    </xf>
    <xf numFmtId="165" fontId="13" fillId="0" borderId="0" xfId="2" applyNumberFormat="1" applyFont="1" applyAlignment="1">
      <alignment horizontal="center"/>
    </xf>
    <xf numFmtId="2" fontId="16" fillId="0" borderId="0" xfId="2" applyNumberFormat="1" applyFont="1" applyAlignment="1">
      <alignment horizontal="center"/>
    </xf>
    <xf numFmtId="2" fontId="16" fillId="0" borderId="37" xfId="2" applyNumberFormat="1" applyFont="1" applyBorder="1" applyAlignment="1">
      <alignment horizontal="center"/>
    </xf>
    <xf numFmtId="2" fontId="13" fillId="0" borderId="0" xfId="2" applyNumberFormat="1" applyFont="1" applyAlignment="1">
      <alignment horizontal="center"/>
    </xf>
    <xf numFmtId="2" fontId="20" fillId="0" borderId="37" xfId="2" applyNumberFormat="1" applyFont="1" applyBorder="1" applyAlignment="1">
      <alignment horizontal="center"/>
    </xf>
    <xf numFmtId="164" fontId="28" fillId="0" borderId="0" xfId="2" applyFont="1"/>
    <xf numFmtId="164" fontId="15" fillId="0" borderId="36" xfId="2" applyFont="1" applyBorder="1" applyAlignment="1">
      <alignment horizontal="center"/>
    </xf>
    <xf numFmtId="2" fontId="15" fillId="0" borderId="36" xfId="2" applyNumberFormat="1" applyFont="1" applyBorder="1" applyAlignment="1">
      <alignment horizontal="center"/>
    </xf>
    <xf numFmtId="0" fontId="4" fillId="0" borderId="47"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39" xfId="0" applyFont="1" applyBorder="1" applyProtection="1">
      <protection locked="0"/>
    </xf>
    <xf numFmtId="0" fontId="4" fillId="0" borderId="31" xfId="0" applyFont="1" applyBorder="1" applyAlignment="1" applyProtection="1">
      <alignment horizontal="left" vertical="top" wrapText="1"/>
      <protection locked="0"/>
    </xf>
    <xf numFmtId="0" fontId="4" fillId="0" borderId="23" xfId="0" applyFont="1" applyBorder="1" applyAlignment="1" applyProtection="1">
      <alignment horizontal="left"/>
      <protection locked="0"/>
    </xf>
    <xf numFmtId="0" fontId="4" fillId="0" borderId="14" xfId="0" applyFont="1" applyBorder="1" applyProtection="1">
      <protection locked="0"/>
    </xf>
    <xf numFmtId="164" fontId="32" fillId="0" borderId="0" xfId="2" applyFont="1" applyAlignment="1" applyProtection="1">
      <alignment horizontal="left"/>
      <protection locked="0"/>
    </xf>
    <xf numFmtId="164" fontId="13" fillId="0" borderId="0" xfId="2" applyFont="1" applyAlignment="1" applyProtection="1">
      <alignment horizontal="center"/>
      <protection locked="0"/>
    </xf>
    <xf numFmtId="164" fontId="16" fillId="0" borderId="0" xfId="2" applyFont="1" applyAlignment="1" applyProtection="1">
      <alignment horizontal="right"/>
      <protection locked="0"/>
    </xf>
    <xf numFmtId="0" fontId="0" fillId="0" borderId="0" xfId="0" applyProtection="1">
      <protection locked="0"/>
    </xf>
    <xf numFmtId="0" fontId="4" fillId="0" borderId="5"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7" xfId="0" applyFont="1" applyBorder="1" applyProtection="1">
      <protection locked="0"/>
    </xf>
    <xf numFmtId="0" fontId="4" fillId="0" borderId="12" xfId="0" applyFont="1" applyBorder="1" applyAlignment="1" applyProtection="1">
      <alignment wrapText="1"/>
      <protection locked="0"/>
    </xf>
    <xf numFmtId="0" fontId="0" fillId="0" borderId="0" xfId="0" applyAlignment="1" applyProtection="1">
      <alignment wrapText="1"/>
      <protection locked="0"/>
    </xf>
    <xf numFmtId="0" fontId="4" fillId="0" borderId="10" xfId="0" applyFont="1" applyBorder="1" applyProtection="1">
      <protection locked="0"/>
    </xf>
    <xf numFmtId="0" fontId="4" fillId="0" borderId="46"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9" xfId="0" applyFont="1" applyBorder="1" applyProtection="1">
      <protection locked="0"/>
    </xf>
    <xf numFmtId="0" fontId="0" fillId="0" borderId="17" xfId="0" applyBorder="1" applyProtection="1">
      <protection locked="0"/>
    </xf>
    <xf numFmtId="0" fontId="4" fillId="0" borderId="11" xfId="0" applyFont="1" applyBorder="1" applyProtection="1">
      <protection locked="0"/>
    </xf>
    <xf numFmtId="164" fontId="16" fillId="0" borderId="0" xfId="2" applyFont="1" applyAlignment="1">
      <alignment horizontal="center"/>
    </xf>
    <xf numFmtId="164" fontId="16" fillId="0" borderId="0" xfId="2" applyFont="1"/>
    <xf numFmtId="4" fontId="16" fillId="0" borderId="42" xfId="2" applyNumberFormat="1" applyFont="1" applyBorder="1" applyAlignment="1">
      <alignment horizontal="center"/>
    </xf>
    <xf numFmtId="4" fontId="16" fillId="0" borderId="41" xfId="2" applyNumberFormat="1" applyFont="1" applyBorder="1" applyAlignment="1">
      <alignment horizontal="center"/>
    </xf>
    <xf numFmtId="164" fontId="23" fillId="0" borderId="0" xfId="2" applyFont="1" applyAlignment="1">
      <alignment horizontal="left"/>
    </xf>
    <xf numFmtId="164" fontId="16" fillId="0" borderId="0" xfId="2" applyFont="1" applyAlignment="1">
      <alignment horizontal="left"/>
    </xf>
    <xf numFmtId="164" fontId="12" fillId="0" borderId="0" xfId="2"/>
    <xf numFmtId="164" fontId="16" fillId="0" borderId="0" xfId="2" applyFont="1" applyAlignment="1">
      <alignment horizontal="right"/>
    </xf>
    <xf numFmtId="4" fontId="22" fillId="0" borderId="40" xfId="2" applyNumberFormat="1" applyFont="1" applyBorder="1" applyAlignment="1">
      <alignment horizontal="center"/>
    </xf>
    <xf numFmtId="164" fontId="14" fillId="0" borderId="0" xfId="2" applyFont="1" applyAlignment="1">
      <alignment horizontal="right"/>
    </xf>
    <xf numFmtId="0" fontId="4" fillId="0" borderId="19" xfId="0" applyFont="1" applyBorder="1" applyAlignment="1" applyProtection="1">
      <alignment wrapText="1"/>
      <protection locked="0"/>
    </xf>
    <xf numFmtId="0" fontId="4" fillId="3" borderId="31" xfId="0" applyFont="1" applyFill="1" applyBorder="1" applyAlignment="1" applyProtection="1">
      <alignment wrapText="1"/>
      <protection locked="0"/>
    </xf>
    <xf numFmtId="0" fontId="0" fillId="0" borderId="0" xfId="0" applyAlignment="1" applyProtection="1">
      <alignment horizontal="center" vertical="center"/>
      <protection locked="0"/>
    </xf>
    <xf numFmtId="164" fontId="43" fillId="0" borderId="0" xfId="2" applyFont="1" applyAlignment="1" applyProtection="1">
      <alignment horizontal="center" vertical="center"/>
      <protection locked="0"/>
    </xf>
    <xf numFmtId="164" fontId="15" fillId="0" borderId="0" xfId="2" applyFont="1" applyAlignment="1" applyProtection="1">
      <alignment horizontal="right"/>
      <protection locked="0"/>
    </xf>
    <xf numFmtId="164" fontId="13" fillId="0" borderId="0" xfId="2" applyFont="1" applyAlignment="1" applyProtection="1">
      <alignment wrapText="1"/>
      <protection locked="0"/>
    </xf>
    <xf numFmtId="164" fontId="16" fillId="0" borderId="0" xfId="2" applyFont="1" applyAlignment="1" applyProtection="1">
      <alignment horizontal="right" vertical="top"/>
      <protection locked="0"/>
    </xf>
    <xf numFmtId="164" fontId="16" fillId="0" borderId="0" xfId="2" applyFont="1" applyAlignment="1" applyProtection="1">
      <alignment horizontal="right" vertical="center"/>
      <protection locked="0"/>
    </xf>
    <xf numFmtId="164" fontId="13" fillId="0" borderId="0" xfId="2" applyFont="1" applyAlignment="1" applyProtection="1">
      <alignment horizontal="left" vertical="center"/>
      <protection locked="0"/>
    </xf>
    <xf numFmtId="164" fontId="45" fillId="0" borderId="0" xfId="2" applyFont="1" applyAlignment="1" applyProtection="1">
      <alignment horizontal="center"/>
      <protection locked="0"/>
    </xf>
    <xf numFmtId="164" fontId="13" fillId="0" borderId="0" xfId="2" applyFont="1" applyAlignment="1" applyProtection="1">
      <alignment horizontal="right"/>
      <protection locked="0"/>
    </xf>
    <xf numFmtId="165" fontId="22" fillId="4" borderId="58" xfId="2" applyNumberFormat="1" applyFont="1" applyFill="1" applyBorder="1" applyAlignment="1" applyProtection="1">
      <alignment horizontal="center"/>
      <protection locked="0"/>
    </xf>
    <xf numFmtId="2" fontId="22" fillId="0" borderId="58" xfId="2" applyNumberFormat="1" applyFont="1" applyBorder="1" applyAlignment="1">
      <alignment horizontal="center"/>
    </xf>
    <xf numFmtId="164" fontId="16" fillId="0" borderId="0" xfId="2" applyFont="1" applyAlignment="1" applyProtection="1">
      <alignment horizontal="center" wrapText="1"/>
      <protection locked="0"/>
    </xf>
    <xf numFmtId="164" fontId="16" fillId="0" borderId="0" xfId="2" applyFont="1" applyAlignment="1" applyProtection="1">
      <alignment horizontal="center" vertical="top" wrapText="1"/>
      <protection locked="0"/>
    </xf>
    <xf numFmtId="164" fontId="48" fillId="0" borderId="0" xfId="2" applyFont="1" applyAlignment="1" applyProtection="1">
      <alignment horizontal="right"/>
      <protection locked="0"/>
    </xf>
    <xf numFmtId="2" fontId="22" fillId="4" borderId="0" xfId="2" applyNumberFormat="1" applyFont="1" applyFill="1" applyAlignment="1" applyProtection="1">
      <alignment horizontal="center"/>
      <protection locked="0"/>
    </xf>
    <xf numFmtId="164" fontId="48" fillId="0" borderId="0" xfId="2" applyFont="1" applyAlignment="1" applyProtection="1">
      <alignment horizontal="left"/>
      <protection locked="0"/>
    </xf>
    <xf numFmtId="12" fontId="26" fillId="4" borderId="8" xfId="2" applyNumberFormat="1" applyFont="1" applyFill="1" applyBorder="1" applyAlignment="1" applyProtection="1">
      <alignment horizontal="center" shrinkToFit="1"/>
      <protection locked="0"/>
    </xf>
    <xf numFmtId="164" fontId="26" fillId="4" borderId="8" xfId="2" applyFont="1" applyFill="1" applyBorder="1" applyAlignment="1" applyProtection="1">
      <alignment horizontal="center"/>
      <protection locked="0"/>
    </xf>
    <xf numFmtId="165" fontId="16" fillId="4" borderId="37" xfId="2" applyNumberFormat="1" applyFont="1" applyFill="1" applyBorder="1" applyAlignment="1" applyProtection="1">
      <alignment horizontal="center"/>
      <protection locked="0"/>
    </xf>
    <xf numFmtId="164" fontId="50" fillId="6" borderId="0" xfId="2" applyFont="1" applyFill="1" applyProtection="1">
      <protection locked="0"/>
    </xf>
    <xf numFmtId="0" fontId="42" fillId="0" borderId="12" xfId="0" applyFont="1" applyBorder="1" applyAlignment="1" applyProtection="1">
      <alignment wrapText="1"/>
      <protection locked="0"/>
    </xf>
    <xf numFmtId="0" fontId="41" fillId="0" borderId="12" xfId="0" applyFont="1" applyBorder="1" applyAlignment="1" applyProtection="1">
      <alignment wrapText="1"/>
      <protection locked="0"/>
    </xf>
    <xf numFmtId="0" fontId="41" fillId="0" borderId="50" xfId="0" applyFont="1" applyBorder="1" applyAlignment="1" applyProtection="1">
      <alignment wrapText="1"/>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11" fillId="3" borderId="54" xfId="0" applyFont="1" applyFill="1" applyBorder="1" applyProtection="1">
      <protection locked="0"/>
    </xf>
    <xf numFmtId="0" fontId="0" fillId="0" borderId="52" xfId="0" applyBorder="1" applyProtection="1">
      <protection locked="0"/>
    </xf>
    <xf numFmtId="0" fontId="0" fillId="0" borderId="53" xfId="0" applyBorder="1" applyProtection="1">
      <protection locked="0"/>
    </xf>
    <xf numFmtId="0" fontId="11" fillId="3" borderId="39" xfId="0" applyFont="1" applyFill="1" applyBorder="1" applyProtection="1">
      <protection locked="0"/>
    </xf>
    <xf numFmtId="0" fontId="0" fillId="0" borderId="12" xfId="0" applyBorder="1" applyProtection="1">
      <protection locked="0"/>
    </xf>
    <xf numFmtId="0" fontId="0" fillId="0" borderId="13" xfId="0" applyBorder="1" applyProtection="1">
      <protection locked="0"/>
    </xf>
    <xf numFmtId="0" fontId="4" fillId="3" borderId="14" xfId="0" applyFont="1" applyFill="1" applyBorder="1" applyAlignment="1" applyProtection="1">
      <alignment horizontal="left"/>
      <protection locked="0"/>
    </xf>
    <xf numFmtId="0" fontId="4" fillId="3" borderId="15" xfId="0" applyFont="1" applyFill="1" applyBorder="1" applyAlignment="1" applyProtection="1">
      <alignment horizontal="left"/>
      <protection locked="0"/>
    </xf>
    <xf numFmtId="0" fontId="4" fillId="3" borderId="28" xfId="0" applyFont="1" applyFill="1" applyBorder="1" applyAlignment="1" applyProtection="1">
      <alignment horizontal="left"/>
      <protection locked="0"/>
    </xf>
    <xf numFmtId="0" fontId="4" fillId="0" borderId="21"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4" fillId="3" borderId="8" xfId="0" applyFont="1" applyFill="1" applyBorder="1" applyProtection="1">
      <protection locked="0"/>
    </xf>
    <xf numFmtId="0" fontId="0" fillId="0" borderId="8" xfId="0" applyBorder="1" applyProtection="1">
      <protection locked="0"/>
    </xf>
    <xf numFmtId="0" fontId="0" fillId="0" borderId="22" xfId="0" applyBorder="1" applyProtection="1">
      <protection locked="0"/>
    </xf>
    <xf numFmtId="0" fontId="1" fillId="0" borderId="12" xfId="0" applyFont="1" applyBorder="1" applyProtection="1">
      <protection locked="0"/>
    </xf>
    <xf numFmtId="0" fontId="11" fillId="3" borderId="8" xfId="0" applyFont="1" applyFill="1" applyBorder="1" applyProtection="1">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 fillId="0" borderId="0" xfId="0" applyFont="1" applyAlignment="1" applyProtection="1">
      <alignment wrapText="1"/>
      <protection locked="0"/>
    </xf>
    <xf numFmtId="0" fontId="0" fillId="0" borderId="0" xfId="0" applyProtection="1">
      <protection locked="0"/>
    </xf>
    <xf numFmtId="0" fontId="0" fillId="0" borderId="43" xfId="0" applyBorder="1" applyProtection="1">
      <protection locked="0"/>
    </xf>
    <xf numFmtId="0" fontId="0" fillId="0" borderId="4" xfId="0" applyBorder="1" applyProtection="1">
      <protection locked="0"/>
    </xf>
    <xf numFmtId="0" fontId="0" fillId="0" borderId="25" xfId="0" applyBorder="1" applyProtection="1">
      <protection locked="0"/>
    </xf>
    <xf numFmtId="0" fontId="11" fillId="3" borderId="34" xfId="0" applyFont="1" applyFill="1" applyBorder="1" applyProtection="1">
      <protection locked="0"/>
    </xf>
    <xf numFmtId="0" fontId="0" fillId="0" borderId="34" xfId="0" applyBorder="1" applyProtection="1">
      <protection locked="0"/>
    </xf>
    <xf numFmtId="0" fontId="0" fillId="0" borderId="35" xfId="0" applyBorder="1" applyProtection="1">
      <protection locked="0"/>
    </xf>
    <xf numFmtId="0" fontId="11" fillId="3" borderId="14" xfId="0" applyFont="1" applyFill="1" applyBorder="1" applyProtection="1">
      <protection locked="0"/>
    </xf>
    <xf numFmtId="0" fontId="0" fillId="0" borderId="16" xfId="0" applyBorder="1" applyProtection="1">
      <protection locked="0"/>
    </xf>
    <xf numFmtId="0" fontId="1" fillId="0" borderId="14" xfId="0" applyFont="1" applyBorder="1" applyProtection="1">
      <protection locked="0"/>
    </xf>
    <xf numFmtId="0" fontId="0" fillId="0" borderId="15" xfId="0" applyBorder="1" applyProtection="1">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37" xfId="0" applyFont="1" applyBorder="1" applyAlignment="1" applyProtection="1">
      <alignment horizontal="center" vertical="top" wrapText="1"/>
      <protection locked="0"/>
    </xf>
    <xf numFmtId="0" fontId="4" fillId="0" borderId="65" xfId="0" applyFont="1" applyBorder="1" applyAlignment="1" applyProtection="1">
      <alignment horizontal="center" vertical="top" wrapText="1"/>
      <protection locked="0"/>
    </xf>
    <xf numFmtId="0" fontId="4" fillId="0" borderId="27" xfId="0" applyFont="1" applyBorder="1" applyAlignment="1" applyProtection="1">
      <alignment horizontal="center" vertical="top" wrapText="1"/>
      <protection locked="0"/>
    </xf>
    <xf numFmtId="0" fontId="4" fillId="3" borderId="66" xfId="0" applyFont="1" applyFill="1" applyBorder="1" applyProtection="1">
      <protection locked="0"/>
    </xf>
    <xf numFmtId="0" fontId="0" fillId="0" borderId="66" xfId="0" applyBorder="1" applyProtection="1">
      <protection locked="0"/>
    </xf>
    <xf numFmtId="0" fontId="0" fillId="0" borderId="31" xfId="0" applyBorder="1" applyProtection="1">
      <protection locked="0"/>
    </xf>
    <xf numFmtId="0" fontId="1" fillId="0" borderId="29" xfId="0" applyFont="1" applyBorder="1" applyProtection="1">
      <protection locked="0"/>
    </xf>
    <xf numFmtId="0" fontId="0" fillId="0" borderId="29" xfId="0" applyBorder="1" applyProtection="1">
      <protection locked="0"/>
    </xf>
    <xf numFmtId="0" fontId="0" fillId="0" borderId="30" xfId="0" applyBorder="1" applyProtection="1">
      <protection locked="0"/>
    </xf>
    <xf numFmtId="0" fontId="1" fillId="0" borderId="19" xfId="0" applyFont="1" applyBorder="1" applyProtection="1">
      <protection locked="0"/>
    </xf>
    <xf numFmtId="0" fontId="0" fillId="0" borderId="19" xfId="0" applyBorder="1" applyProtection="1">
      <protection locked="0"/>
    </xf>
    <xf numFmtId="0" fontId="0" fillId="0" borderId="24" xfId="0" applyBorder="1" applyProtection="1">
      <protection locked="0"/>
    </xf>
    <xf numFmtId="0" fontId="4" fillId="3" borderId="6" xfId="0" applyFont="1" applyFill="1" applyBorder="1" applyProtection="1">
      <protection locked="0"/>
    </xf>
    <xf numFmtId="0" fontId="0" fillId="0" borderId="6" xfId="0" applyBorder="1" applyProtection="1">
      <protection locked="0"/>
    </xf>
    <xf numFmtId="0" fontId="0" fillId="0" borderId="26" xfId="0" applyBorder="1" applyProtection="1">
      <protection locked="0"/>
    </xf>
    <xf numFmtId="0" fontId="1" fillId="0" borderId="7" xfId="0" applyFont="1" applyBorder="1" applyProtection="1">
      <protection locked="0"/>
    </xf>
    <xf numFmtId="0" fontId="0" fillId="0" borderId="12" xfId="0" applyBorder="1"/>
    <xf numFmtId="0" fontId="0" fillId="0" borderId="13" xfId="0" applyBorder="1"/>
    <xf numFmtId="0" fontId="0" fillId="3" borderId="12" xfId="0" applyFill="1" applyBorder="1" applyProtection="1">
      <protection locked="0"/>
    </xf>
    <xf numFmtId="0" fontId="0" fillId="0" borderId="50" xfId="0" applyBorder="1" applyProtection="1">
      <protection locked="0"/>
    </xf>
    <xf numFmtId="0" fontId="11" fillId="3" borderId="31" xfId="0" applyFont="1" applyFill="1" applyBorder="1" applyProtection="1">
      <protection locked="0"/>
    </xf>
    <xf numFmtId="0" fontId="11" fillId="3" borderId="19" xfId="0" applyFont="1" applyFill="1" applyBorder="1" applyProtection="1">
      <protection locked="0"/>
    </xf>
    <xf numFmtId="0" fontId="11" fillId="3" borderId="32" xfId="0" applyFont="1" applyFill="1" applyBorder="1" applyProtection="1">
      <protection locked="0"/>
    </xf>
    <xf numFmtId="0" fontId="11" fillId="3" borderId="31" xfId="0" applyFont="1" applyFill="1" applyBorder="1" applyAlignment="1" applyProtection="1">
      <alignment wrapText="1"/>
      <protection locked="0"/>
    </xf>
    <xf numFmtId="0" fontId="0" fillId="0" borderId="19" xfId="0" applyBorder="1" applyAlignment="1" applyProtection="1">
      <alignment wrapText="1"/>
      <protection locked="0"/>
    </xf>
    <xf numFmtId="0" fontId="0" fillId="0" borderId="32" xfId="0" applyBorder="1" applyAlignment="1" applyProtection="1">
      <alignment wrapText="1"/>
      <protection locked="0"/>
    </xf>
    <xf numFmtId="0" fontId="0" fillId="0" borderId="23" xfId="0" applyBorder="1" applyAlignment="1" applyProtection="1">
      <alignment wrapText="1"/>
      <protection locked="0"/>
    </xf>
    <xf numFmtId="0" fontId="0" fillId="0" borderId="29" xfId="0" applyBorder="1" applyAlignment="1" applyProtection="1">
      <alignment wrapText="1"/>
      <protection locked="0"/>
    </xf>
    <xf numFmtId="0" fontId="0" fillId="0" borderId="33" xfId="0" applyBorder="1" applyAlignment="1" applyProtection="1">
      <alignment wrapText="1"/>
      <protection locked="0"/>
    </xf>
    <xf numFmtId="0" fontId="0" fillId="0" borderId="39" xfId="0" applyBorder="1" applyProtection="1">
      <protection locked="0"/>
    </xf>
    <xf numFmtId="0" fontId="4" fillId="0" borderId="64"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0" fillId="3" borderId="0" xfId="0" applyFill="1" applyProtection="1">
      <protection locked="0"/>
    </xf>
    <xf numFmtId="0" fontId="0" fillId="3" borderId="17" xfId="0" applyFill="1" applyBorder="1" applyProtection="1">
      <protection locked="0"/>
    </xf>
    <xf numFmtId="0" fontId="0" fillId="0" borderId="12" xfId="0" applyBorder="1" applyAlignment="1">
      <alignment horizontal="left"/>
    </xf>
    <xf numFmtId="0" fontId="0" fillId="0" borderId="13" xfId="0" applyBorder="1" applyAlignment="1">
      <alignment horizontal="left"/>
    </xf>
    <xf numFmtId="0" fontId="4" fillId="3" borderId="39" xfId="0" applyFont="1" applyFill="1" applyBorder="1" applyProtection="1">
      <protection locked="0"/>
    </xf>
    <xf numFmtId="0" fontId="0" fillId="0" borderId="50" xfId="0" applyBorder="1"/>
    <xf numFmtId="0" fontId="7" fillId="0" borderId="4" xfId="0" applyFont="1" applyBorder="1" applyAlignment="1" applyProtection="1">
      <alignment horizontal="center"/>
      <protection locked="0"/>
    </xf>
    <xf numFmtId="0" fontId="7" fillId="0" borderId="18" xfId="0" applyFont="1" applyBorder="1" applyAlignment="1" applyProtection="1">
      <alignment horizontal="center"/>
      <protection locked="0"/>
    </xf>
    <xf numFmtId="167" fontId="4" fillId="3" borderId="6" xfId="0" applyNumberFormat="1" applyFont="1" applyFill="1" applyBorder="1" applyAlignment="1" applyProtection="1">
      <alignment horizontal="left"/>
      <protection locked="0"/>
    </xf>
    <xf numFmtId="167" fontId="0" fillId="0" borderId="6" xfId="0" applyNumberFormat="1" applyBorder="1" applyAlignment="1" applyProtection="1">
      <alignment horizontal="left"/>
      <protection locked="0"/>
    </xf>
    <xf numFmtId="167" fontId="0" fillId="0" borderId="6" xfId="0" applyNumberFormat="1" applyBorder="1" applyProtection="1">
      <protection locked="0"/>
    </xf>
    <xf numFmtId="167" fontId="0" fillId="0" borderId="26" xfId="0" applyNumberFormat="1" applyBorder="1" applyProtection="1">
      <protection locked="0"/>
    </xf>
    <xf numFmtId="0" fontId="4" fillId="3" borderId="8" xfId="0" applyFont="1" applyFill="1" applyBorder="1" applyAlignment="1" applyProtection="1">
      <alignment horizontal="left"/>
      <protection locked="0"/>
    </xf>
    <xf numFmtId="2" fontId="2" fillId="2" borderId="1"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 xfId="0" applyNumberFormat="1" applyFont="1" applyFill="1" applyBorder="1" applyAlignment="1" applyProtection="1">
      <alignment horizontal="center"/>
      <protection locked="0"/>
    </xf>
    <xf numFmtId="0" fontId="0" fillId="0" borderId="32" xfId="0" applyBorder="1" applyProtection="1">
      <protection locked="0"/>
    </xf>
    <xf numFmtId="0" fontId="0" fillId="0" borderId="17" xfId="0" applyBorder="1" applyProtection="1">
      <protection locked="0"/>
    </xf>
    <xf numFmtId="0" fontId="0" fillId="0" borderId="18" xfId="0" applyBorder="1" applyProtection="1">
      <protection locked="0"/>
    </xf>
    <xf numFmtId="0" fontId="1" fillId="0" borderId="45" xfId="0" applyFont="1" applyBorder="1" applyProtection="1">
      <protection locked="0"/>
    </xf>
    <xf numFmtId="0" fontId="1" fillId="0" borderId="44" xfId="0" applyFont="1" applyBorder="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4" fillId="3" borderId="47" xfId="0" applyFont="1" applyFill="1" applyBorder="1" applyAlignment="1" applyProtection="1">
      <alignment horizontal="left"/>
      <protection locked="0"/>
    </xf>
    <xf numFmtId="0" fontId="4" fillId="3" borderId="45" xfId="0" applyFont="1" applyFill="1" applyBorder="1" applyAlignment="1" applyProtection="1">
      <alignment horizontal="left"/>
      <protection locked="0"/>
    </xf>
    <xf numFmtId="0" fontId="4" fillId="3" borderId="44" xfId="0" applyFont="1" applyFill="1" applyBorder="1" applyAlignment="1" applyProtection="1">
      <alignment horizontal="left"/>
      <protection locked="0"/>
    </xf>
    <xf numFmtId="0" fontId="4" fillId="3" borderId="3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50" xfId="0" applyFont="1" applyFill="1" applyBorder="1" applyAlignment="1" applyProtection="1">
      <alignment horizontal="left"/>
      <protection locked="0"/>
    </xf>
    <xf numFmtId="0" fontId="4" fillId="3" borderId="12" xfId="0" applyFont="1" applyFill="1" applyBorder="1" applyProtection="1">
      <protection locked="0"/>
    </xf>
    <xf numFmtId="0" fontId="4" fillId="3" borderId="50" xfId="0" applyFont="1" applyFill="1" applyBorder="1" applyProtection="1">
      <protection locked="0"/>
    </xf>
    <xf numFmtId="164" fontId="5" fillId="3" borderId="55" xfId="1" applyFill="1" applyBorder="1" applyAlignment="1" applyProtection="1">
      <protection locked="0"/>
    </xf>
    <xf numFmtId="164" fontId="6" fillId="3" borderId="38" xfId="1" applyFont="1" applyFill="1" applyBorder="1" applyAlignment="1" applyProtection="1">
      <protection locked="0"/>
    </xf>
    <xf numFmtId="164" fontId="6" fillId="3" borderId="57" xfId="1" applyFont="1" applyFill="1" applyBorder="1" applyAlignment="1" applyProtection="1">
      <protection locked="0"/>
    </xf>
    <xf numFmtId="0" fontId="4" fillId="3" borderId="39" xfId="0" applyFont="1" applyFill="1" applyBorder="1" applyAlignment="1" applyProtection="1">
      <alignment wrapText="1"/>
      <protection locked="0"/>
    </xf>
    <xf numFmtId="0" fontId="0" fillId="0" borderId="12" xfId="0" applyBorder="1" applyAlignment="1" applyProtection="1">
      <alignment wrapText="1"/>
      <protection locked="0"/>
    </xf>
    <xf numFmtId="0" fontId="0" fillId="0" borderId="50" xfId="0" applyBorder="1" applyAlignment="1" applyProtection="1">
      <alignment wrapText="1"/>
      <protection locked="0"/>
    </xf>
    <xf numFmtId="0" fontId="4" fillId="0" borderId="55" xfId="0" applyFont="1" applyBorder="1" applyAlignment="1" applyProtection="1">
      <alignment horizontal="left" wrapText="1"/>
      <protection locked="0"/>
    </xf>
    <xf numFmtId="0" fontId="4" fillId="0" borderId="38" xfId="0" applyFont="1" applyBorder="1" applyAlignment="1" applyProtection="1">
      <alignment horizontal="left" wrapText="1"/>
      <protection locked="0"/>
    </xf>
    <xf numFmtId="0" fontId="4" fillId="0" borderId="56" xfId="0" applyFont="1" applyBorder="1" applyAlignment="1" applyProtection="1">
      <alignment horizontal="left" wrapText="1"/>
      <protection locked="0"/>
    </xf>
    <xf numFmtId="0" fontId="4" fillId="3" borderId="14" xfId="0" applyFont="1" applyFill="1" applyBorder="1" applyProtection="1">
      <protection locked="0"/>
    </xf>
    <xf numFmtId="0" fontId="0" fillId="0" borderId="28" xfId="0" applyBorder="1" applyProtection="1">
      <protection locked="0"/>
    </xf>
    <xf numFmtId="0" fontId="1" fillId="0" borderId="15" xfId="0" applyFont="1" applyBorder="1" applyProtection="1">
      <protection locked="0"/>
    </xf>
    <xf numFmtId="0" fontId="4" fillId="0" borderId="23"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0" fillId="0" borderId="0" xfId="0" applyFont="1" applyAlignment="1" applyProtection="1">
      <alignment horizontal="center" vertical="center"/>
      <protection locked="0"/>
    </xf>
    <xf numFmtId="14" fontId="4" fillId="0" borderId="47" xfId="0" applyNumberFormat="1" applyFont="1" applyBorder="1" applyAlignment="1">
      <alignment horizontal="left" vertical="top"/>
    </xf>
    <xf numFmtId="14" fontId="0" fillId="0" borderId="45" xfId="0" applyNumberFormat="1" applyBorder="1" applyAlignment="1">
      <alignment horizontal="left" vertical="top"/>
    </xf>
    <xf numFmtId="14" fontId="0" fillId="0" borderId="48" xfId="0" applyNumberFormat="1" applyBorder="1" applyAlignment="1">
      <alignment horizontal="left" vertical="top"/>
    </xf>
    <xf numFmtId="0" fontId="4" fillId="0" borderId="31" xfId="0" applyFont="1" applyBorder="1" applyAlignment="1">
      <alignment horizontal="left" vertical="top" wrapText="1"/>
    </xf>
    <xf numFmtId="0" fontId="0" fillId="0" borderId="19" xfId="0" applyBorder="1" applyAlignment="1">
      <alignment horizontal="left" vertical="top"/>
    </xf>
    <xf numFmtId="0" fontId="0" fillId="0" borderId="24" xfId="0" applyBorder="1" applyAlignment="1">
      <alignment horizontal="left" vertical="top"/>
    </xf>
    <xf numFmtId="0" fontId="4" fillId="0" borderId="23" xfId="0" applyFont="1"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4" fillId="0" borderId="39" xfId="0" applyFont="1" applyBorder="1" applyAlignment="1">
      <alignment horizontal="left"/>
    </xf>
    <xf numFmtId="0" fontId="6" fillId="0" borderId="14" xfId="1" applyNumberFormat="1" applyFont="1" applyFill="1" applyBorder="1" applyAlignment="1" applyProtection="1">
      <alignment horizontal="left"/>
    </xf>
    <xf numFmtId="0" fontId="0" fillId="0" borderId="15" xfId="0" applyBorder="1" applyAlignment="1">
      <alignment horizontal="left"/>
    </xf>
    <xf numFmtId="0" fontId="0" fillId="0" borderId="16" xfId="0" applyBorder="1" applyAlignment="1">
      <alignment horizontal="left"/>
    </xf>
    <xf numFmtId="0" fontId="4" fillId="0" borderId="0" xfId="0" applyFont="1" applyAlignment="1" applyProtection="1">
      <alignment horizontal="left"/>
      <protection locked="0"/>
    </xf>
    <xf numFmtId="0" fontId="4" fillId="0" borderId="39"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164" fontId="13" fillId="0" borderId="39" xfId="2" applyFont="1" applyBorder="1" applyAlignment="1" applyProtection="1">
      <alignment horizontal="center"/>
      <protection locked="0"/>
    </xf>
    <xf numFmtId="164" fontId="13" fillId="0" borderId="13" xfId="2" applyFont="1" applyBorder="1" applyAlignment="1" applyProtection="1">
      <alignment horizontal="center"/>
      <protection locked="0"/>
    </xf>
    <xf numFmtId="164" fontId="32" fillId="0" borderId="0" xfId="2" applyFont="1" applyAlignment="1" applyProtection="1">
      <alignment horizontal="left"/>
      <protection locked="0"/>
    </xf>
    <xf numFmtId="164" fontId="13" fillId="0" borderId="0" xfId="2" applyFont="1" applyAlignment="1">
      <alignment horizontal="center"/>
    </xf>
    <xf numFmtId="164" fontId="16" fillId="0" borderId="0" xfId="2" applyFont="1" applyAlignment="1">
      <alignment horizontal="right"/>
    </xf>
    <xf numFmtId="164" fontId="16" fillId="0" borderId="43" xfId="2" applyFont="1" applyBorder="1" applyAlignment="1">
      <alignment horizontal="right"/>
    </xf>
    <xf numFmtId="164" fontId="43" fillId="0" borderId="0" xfId="2" applyFont="1" applyAlignment="1" applyProtection="1">
      <alignment horizontal="center"/>
      <protection locked="0"/>
    </xf>
    <xf numFmtId="164" fontId="33" fillId="4" borderId="4" xfId="2" applyFont="1" applyFill="1" applyBorder="1" applyAlignment="1" applyProtection="1">
      <alignment horizontal="center"/>
      <protection locked="0"/>
    </xf>
    <xf numFmtId="2" fontId="2" fillId="2" borderId="49" xfId="0" applyNumberFormat="1" applyFont="1" applyFill="1" applyBorder="1" applyAlignment="1" applyProtection="1">
      <alignment horizontal="center"/>
      <protection locked="0"/>
    </xf>
    <xf numFmtId="164" fontId="13" fillId="0" borderId="31" xfId="2" applyFont="1" applyBorder="1" applyAlignment="1" applyProtection="1">
      <alignment horizontal="center" vertical="center" wrapText="1"/>
      <protection locked="0"/>
    </xf>
    <xf numFmtId="164" fontId="13" fillId="0" borderId="24" xfId="2" applyFont="1" applyBorder="1" applyAlignment="1" applyProtection="1">
      <alignment horizontal="center" vertical="center" wrapText="1"/>
      <protection locked="0"/>
    </xf>
    <xf numFmtId="164" fontId="13" fillId="0" borderId="23" xfId="2" applyFont="1" applyBorder="1" applyAlignment="1" applyProtection="1">
      <alignment horizontal="center" vertical="center" wrapText="1"/>
      <protection locked="0"/>
    </xf>
    <xf numFmtId="164" fontId="13" fillId="0" borderId="30" xfId="2" applyFont="1" applyBorder="1" applyAlignment="1" applyProtection="1">
      <alignment horizontal="center" vertical="center" wrapText="1"/>
      <protection locked="0"/>
    </xf>
    <xf numFmtId="0" fontId="4" fillId="0" borderId="11" xfId="0" applyFont="1" applyBorder="1" applyAlignment="1">
      <alignment horizontal="left"/>
    </xf>
    <xf numFmtId="0" fontId="0" fillId="0" borderId="11" xfId="0" applyBorder="1"/>
    <xf numFmtId="0" fontId="4" fillId="0" borderId="39"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164" fontId="46" fillId="5" borderId="59" xfId="2" applyFont="1" applyFill="1" applyBorder="1" applyAlignment="1" applyProtection="1">
      <alignment horizontal="center" vertical="center" wrapText="1"/>
      <protection locked="0"/>
    </xf>
    <xf numFmtId="164" fontId="46" fillId="5" borderId="60" xfId="2" applyFont="1" applyFill="1" applyBorder="1" applyAlignment="1" applyProtection="1">
      <alignment horizontal="center" vertical="center" wrapText="1"/>
      <protection locked="0"/>
    </xf>
    <xf numFmtId="164" fontId="46" fillId="5" borderId="61" xfId="2" applyFont="1" applyFill="1" applyBorder="1" applyAlignment="1" applyProtection="1">
      <alignment horizontal="center" vertical="center" wrapText="1"/>
      <protection locked="0"/>
    </xf>
    <xf numFmtId="164" fontId="46" fillId="5" borderId="62" xfId="2" applyFont="1" applyFill="1" applyBorder="1" applyAlignment="1" applyProtection="1">
      <alignment horizontal="center" vertical="center" wrapText="1"/>
      <protection locked="0"/>
    </xf>
    <xf numFmtId="164" fontId="46" fillId="5" borderId="0" xfId="2" applyFont="1" applyFill="1" applyAlignment="1" applyProtection="1">
      <alignment horizontal="center" vertical="center" wrapText="1"/>
      <protection locked="0"/>
    </xf>
    <xf numFmtId="164" fontId="46" fillId="5" borderId="17" xfId="2" applyFont="1" applyFill="1" applyBorder="1" applyAlignment="1" applyProtection="1">
      <alignment horizontal="center" vertical="center" wrapText="1"/>
      <protection locked="0"/>
    </xf>
    <xf numFmtId="164" fontId="46" fillId="5" borderId="63" xfId="2" applyFont="1" applyFill="1" applyBorder="1" applyAlignment="1" applyProtection="1">
      <alignment horizontal="center" vertical="center" wrapText="1"/>
      <protection locked="0"/>
    </xf>
    <xf numFmtId="164" fontId="46" fillId="5" borderId="4" xfId="2" applyFont="1" applyFill="1" applyBorder="1" applyAlignment="1" applyProtection="1">
      <alignment horizontal="center" vertical="center" wrapText="1"/>
      <protection locked="0"/>
    </xf>
    <xf numFmtId="164" fontId="46" fillId="5" borderId="18" xfId="2" applyFont="1" applyFill="1" applyBorder="1" applyAlignment="1" applyProtection="1">
      <alignment horizontal="center" vertical="center" wrapText="1"/>
      <protection locked="0"/>
    </xf>
  </cellXfs>
  <cellStyles count="3">
    <cellStyle name="Hyperlink" xfId="1" builtinId="8"/>
    <cellStyle name="Normal" xfId="0" builtinId="0"/>
    <cellStyle name="Normal 2" xfId="2" xr:uid="{0FDC1A86-75CA-49B0-BE0E-D89003F20487}"/>
  </cellStyles>
  <dxfs count="4">
    <dxf>
      <font>
        <b/>
        <i val="0"/>
        <color rgb="FFFF0000"/>
      </font>
      <fill>
        <patternFill>
          <bgColor theme="1"/>
        </patternFill>
      </fill>
    </dxf>
    <dxf>
      <font>
        <b/>
        <i val="0"/>
        <color rgb="FFFF0000"/>
      </font>
      <fill>
        <patternFill>
          <bgColor theme="1"/>
        </patternFill>
      </fill>
    </dxf>
    <dxf>
      <font>
        <b/>
        <i val="0"/>
        <color rgb="FFFFFF00"/>
      </font>
      <fill>
        <patternFill>
          <bgColor rgb="FFFF0000"/>
        </patternFill>
      </fill>
    </dxf>
    <dxf>
      <font>
        <b/>
        <i val="0"/>
        <color theme="1"/>
      </font>
      <fill>
        <patternFill patternType="none">
          <bgColor auto="1"/>
        </patternFill>
      </fill>
    </dxf>
  </dxfs>
  <tableStyles count="0" defaultTableStyle="TableStyleMedium2" defaultPivotStyle="PivotStyleLight16"/>
  <colors>
    <mruColors>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TDH Calc'!Print_Area"/><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Questionnaire!A1"/></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51954</xdr:rowOff>
    </xdr:from>
    <xdr:ext cx="3142384" cy="1014793"/>
    <xdr:pic>
      <xdr:nvPicPr>
        <xdr:cNvPr id="6" name="Picture 5">
          <a:extLst>
            <a:ext uri="{FF2B5EF4-FFF2-40B4-BE49-F238E27FC236}">
              <a16:creationId xmlns:a16="http://schemas.microsoft.com/office/drawing/2014/main" id="{2C3B0BC1-1B2E-47AB-95B8-840EC11B9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54"/>
          <a:ext cx="3142384" cy="1014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581025</xdr:colOff>
      <xdr:row>1</xdr:row>
      <xdr:rowOff>104775</xdr:rowOff>
    </xdr:from>
    <xdr:to>
      <xdr:col>13</xdr:col>
      <xdr:colOff>523875</xdr:colOff>
      <xdr:row>1</xdr:row>
      <xdr:rowOff>228600</xdr:rowOff>
    </xdr:to>
    <xdr:sp macro="" textlink="">
      <xdr:nvSpPr>
        <xdr:cNvPr id="7" name="Text Box 4">
          <a:extLst>
            <a:ext uri="{FF2B5EF4-FFF2-40B4-BE49-F238E27FC236}">
              <a16:creationId xmlns:a16="http://schemas.microsoft.com/office/drawing/2014/main" id="{CDCE0B84-ED51-49D5-83E8-1C53C2A62E5F}"/>
            </a:ext>
          </a:extLst>
        </xdr:cNvPr>
        <xdr:cNvSpPr txBox="1">
          <a:spLocks noChangeArrowheads="1"/>
        </xdr:cNvSpPr>
      </xdr:nvSpPr>
      <xdr:spPr bwMode="auto">
        <a:xfrm>
          <a:off x="6677025" y="104775"/>
          <a:ext cx="1771650" cy="1238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13630 San Antonio Dr.</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Norwalk, CA 90650</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Phone: 562-364-7430</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Fax: 562-474-1327</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u="sng">
              <a:solidFill>
                <a:srgbClr val="0563C1"/>
              </a:solidFill>
              <a:effectLst/>
              <a:latin typeface="Arial" panose="020B0604020202020204" pitchFamily="34" charset="0"/>
              <a:ea typeface="Times New Roman" panose="02020603050405020304" pitchFamily="18" charset="0"/>
            </a:rPr>
            <a:t>www.weilaquatronics.com</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200" i="1">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171450</xdr:colOff>
      <xdr:row>41</xdr:row>
      <xdr:rowOff>66675</xdr:rowOff>
    </xdr:from>
    <xdr:to>
      <xdr:col>6</xdr:col>
      <xdr:colOff>476250</xdr:colOff>
      <xdr:row>43</xdr:row>
      <xdr:rowOff>142875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567526F-AA85-4AF2-B09F-4A33321E32D7}"/>
            </a:ext>
          </a:extLst>
        </xdr:cNvPr>
        <xdr:cNvSpPr txBox="1"/>
      </xdr:nvSpPr>
      <xdr:spPr>
        <a:xfrm>
          <a:off x="3743325" y="7753350"/>
          <a:ext cx="914400" cy="45720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NEXT</a:t>
          </a:r>
          <a:r>
            <a:rPr lang="en-US" sz="1600" b="1" baseline="0"/>
            <a:t> &gt;</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22</xdr:row>
      <xdr:rowOff>57150</xdr:rowOff>
    </xdr:from>
    <xdr:to>
      <xdr:col>5</xdr:col>
      <xdr:colOff>228600</xdr:colOff>
      <xdr:row>23</xdr:row>
      <xdr:rowOff>47625</xdr:rowOff>
    </xdr:to>
    <xdr:sp macro="" textlink="">
      <xdr:nvSpPr>
        <xdr:cNvPr id="2" name="Oval 2">
          <a:extLst>
            <a:ext uri="{FF2B5EF4-FFF2-40B4-BE49-F238E27FC236}">
              <a16:creationId xmlns:a16="http://schemas.microsoft.com/office/drawing/2014/main" id="{46934B81-A770-4114-8454-BCFD2E19F7DE}"/>
            </a:ext>
          </a:extLst>
        </xdr:cNvPr>
        <xdr:cNvSpPr>
          <a:spLocks noChangeArrowheads="1"/>
        </xdr:cNvSpPr>
      </xdr:nvSpPr>
      <xdr:spPr bwMode="auto">
        <a:xfrm>
          <a:off x="4171950" y="2457450"/>
          <a:ext cx="200025" cy="190500"/>
        </a:xfrm>
        <a:prstGeom prst="ellipse">
          <a:avLst/>
        </a:prstGeom>
        <a:solidFill>
          <a:srgbClr xmlns:mc="http://schemas.openxmlformats.org/markup-compatibility/2006" xmlns:a14="http://schemas.microsoft.com/office/drawing/2010/main" val="969696" mc:Ignorable="a14" a14:legacySpreadsheetColorIndex="55"/>
        </a:solidFill>
        <a:ln w="1714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5</xdr:col>
      <xdr:colOff>238125</xdr:colOff>
      <xdr:row>22</xdr:row>
      <xdr:rowOff>161925</xdr:rowOff>
    </xdr:from>
    <xdr:to>
      <xdr:col>6</xdr:col>
      <xdr:colOff>466725</xdr:colOff>
      <xdr:row>22</xdr:row>
      <xdr:rowOff>161925</xdr:rowOff>
    </xdr:to>
    <xdr:sp macro="" textlink="">
      <xdr:nvSpPr>
        <xdr:cNvPr id="3" name="Line 3">
          <a:extLst>
            <a:ext uri="{FF2B5EF4-FFF2-40B4-BE49-F238E27FC236}">
              <a16:creationId xmlns:a16="http://schemas.microsoft.com/office/drawing/2014/main" id="{D4D17558-CABD-4FA4-8D73-D281A84C569B}"/>
            </a:ext>
          </a:extLst>
        </xdr:cNvPr>
        <xdr:cNvSpPr>
          <a:spLocks noChangeShapeType="1"/>
        </xdr:cNvSpPr>
      </xdr:nvSpPr>
      <xdr:spPr bwMode="auto">
        <a:xfrm flipH="1">
          <a:off x="4381500" y="2562225"/>
          <a:ext cx="105727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22</xdr:row>
      <xdr:rowOff>161925</xdr:rowOff>
    </xdr:from>
    <xdr:to>
      <xdr:col>6</xdr:col>
      <xdr:colOff>457200</xdr:colOff>
      <xdr:row>29</xdr:row>
      <xdr:rowOff>9525</xdr:rowOff>
    </xdr:to>
    <xdr:sp macro="" textlink="">
      <xdr:nvSpPr>
        <xdr:cNvPr id="4" name="Line 4">
          <a:extLst>
            <a:ext uri="{FF2B5EF4-FFF2-40B4-BE49-F238E27FC236}">
              <a16:creationId xmlns:a16="http://schemas.microsoft.com/office/drawing/2014/main" id="{449A1D3D-019E-48DF-9A72-29A480CD530C}"/>
            </a:ext>
          </a:extLst>
        </xdr:cNvPr>
        <xdr:cNvSpPr>
          <a:spLocks noChangeShapeType="1"/>
        </xdr:cNvSpPr>
      </xdr:nvSpPr>
      <xdr:spPr bwMode="auto">
        <a:xfrm>
          <a:off x="5429250" y="2562225"/>
          <a:ext cx="0" cy="1247775"/>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29</xdr:row>
      <xdr:rowOff>19050</xdr:rowOff>
    </xdr:from>
    <xdr:to>
      <xdr:col>6</xdr:col>
      <xdr:colOff>762000</xdr:colOff>
      <xdr:row>37</xdr:row>
      <xdr:rowOff>200025</xdr:rowOff>
    </xdr:to>
    <xdr:sp macro="" textlink="">
      <xdr:nvSpPr>
        <xdr:cNvPr id="5" name="Rectangle 5">
          <a:extLst>
            <a:ext uri="{FF2B5EF4-FFF2-40B4-BE49-F238E27FC236}">
              <a16:creationId xmlns:a16="http://schemas.microsoft.com/office/drawing/2014/main" id="{BFCFFDC9-849B-4A21-90E1-5394C952C7AD}"/>
            </a:ext>
          </a:extLst>
        </xdr:cNvPr>
        <xdr:cNvSpPr>
          <a:spLocks noChangeArrowheads="1"/>
        </xdr:cNvSpPr>
      </xdr:nvSpPr>
      <xdr:spPr bwMode="auto">
        <a:xfrm>
          <a:off x="5172075" y="3819525"/>
          <a:ext cx="561975" cy="1781175"/>
        </a:xfrm>
        <a:prstGeom prst="rect">
          <a:avLst/>
        </a:prstGeom>
        <a:solidFill>
          <a:srgbClr xmlns:mc="http://schemas.openxmlformats.org/markup-compatibility/2006" xmlns:a14="http://schemas.microsoft.com/office/drawing/2010/main" val="FFCC99" mc:Ignorable="a14" a14:legacySpreadsheetColorIndex="47"/>
        </a:solidFill>
        <a:ln w="2476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4</xdr:col>
      <xdr:colOff>28575</xdr:colOff>
      <xdr:row>25</xdr:row>
      <xdr:rowOff>314325</xdr:rowOff>
    </xdr:from>
    <xdr:to>
      <xdr:col>5</xdr:col>
      <xdr:colOff>133350</xdr:colOff>
      <xdr:row>25</xdr:row>
      <xdr:rowOff>314325</xdr:rowOff>
    </xdr:to>
    <xdr:sp macro="" textlink="">
      <xdr:nvSpPr>
        <xdr:cNvPr id="6" name="Line 11">
          <a:extLst>
            <a:ext uri="{FF2B5EF4-FFF2-40B4-BE49-F238E27FC236}">
              <a16:creationId xmlns:a16="http://schemas.microsoft.com/office/drawing/2014/main" id="{D2B9C50B-430C-4705-A55F-DFBADD1E0139}"/>
            </a:ext>
          </a:extLst>
        </xdr:cNvPr>
        <xdr:cNvSpPr>
          <a:spLocks noChangeShapeType="1"/>
        </xdr:cNvSpPr>
      </xdr:nvSpPr>
      <xdr:spPr bwMode="auto">
        <a:xfrm>
          <a:off x="3343275" y="3200400"/>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29</xdr:row>
      <xdr:rowOff>0</xdr:rowOff>
    </xdr:from>
    <xdr:to>
      <xdr:col>6</xdr:col>
      <xdr:colOff>152400</xdr:colOff>
      <xdr:row>29</xdr:row>
      <xdr:rowOff>9525</xdr:rowOff>
    </xdr:to>
    <xdr:sp macro="" textlink="">
      <xdr:nvSpPr>
        <xdr:cNvPr id="7" name="Line 14">
          <a:extLst>
            <a:ext uri="{FF2B5EF4-FFF2-40B4-BE49-F238E27FC236}">
              <a16:creationId xmlns:a16="http://schemas.microsoft.com/office/drawing/2014/main" id="{7F55131D-A603-4DA6-97E7-7B2ACBD50930}"/>
            </a:ext>
          </a:extLst>
        </xdr:cNvPr>
        <xdr:cNvSpPr>
          <a:spLocks noChangeShapeType="1"/>
        </xdr:cNvSpPr>
      </xdr:nvSpPr>
      <xdr:spPr bwMode="auto">
        <a:xfrm flipH="1" flipV="1">
          <a:off x="4191000" y="3800475"/>
          <a:ext cx="9334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32</xdr:row>
      <xdr:rowOff>0</xdr:rowOff>
    </xdr:from>
    <xdr:to>
      <xdr:col>6</xdr:col>
      <xdr:colOff>190500</xdr:colOff>
      <xdr:row>32</xdr:row>
      <xdr:rowOff>0</xdr:rowOff>
    </xdr:to>
    <xdr:sp macro="" textlink="">
      <xdr:nvSpPr>
        <xdr:cNvPr id="8" name="Line 15">
          <a:extLst>
            <a:ext uri="{FF2B5EF4-FFF2-40B4-BE49-F238E27FC236}">
              <a16:creationId xmlns:a16="http://schemas.microsoft.com/office/drawing/2014/main" id="{52902807-F290-453C-99F7-50F74ADDD9E7}"/>
            </a:ext>
          </a:extLst>
        </xdr:cNvPr>
        <xdr:cNvSpPr>
          <a:spLocks noChangeShapeType="1"/>
        </xdr:cNvSpPr>
      </xdr:nvSpPr>
      <xdr:spPr bwMode="auto">
        <a:xfrm flipH="1">
          <a:off x="4991100" y="4400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29</xdr:row>
      <xdr:rowOff>19050</xdr:rowOff>
    </xdr:from>
    <xdr:to>
      <xdr:col>6</xdr:col>
      <xdr:colOff>57150</xdr:colOff>
      <xdr:row>31</xdr:row>
      <xdr:rowOff>180975</xdr:rowOff>
    </xdr:to>
    <xdr:sp macro="" textlink="">
      <xdr:nvSpPr>
        <xdr:cNvPr id="9" name="Line 16">
          <a:extLst>
            <a:ext uri="{FF2B5EF4-FFF2-40B4-BE49-F238E27FC236}">
              <a16:creationId xmlns:a16="http://schemas.microsoft.com/office/drawing/2014/main" id="{DFA2996F-FD4B-477E-BF53-7D6B01B23013}"/>
            </a:ext>
          </a:extLst>
        </xdr:cNvPr>
        <xdr:cNvSpPr>
          <a:spLocks noChangeShapeType="1"/>
        </xdr:cNvSpPr>
      </xdr:nvSpPr>
      <xdr:spPr bwMode="auto">
        <a:xfrm flipV="1">
          <a:off x="5029200" y="381952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628650</xdr:colOff>
      <xdr:row>27</xdr:row>
      <xdr:rowOff>104775</xdr:rowOff>
    </xdr:from>
    <xdr:to>
      <xdr:col>6</xdr:col>
      <xdr:colOff>628650</xdr:colOff>
      <xdr:row>29</xdr:row>
      <xdr:rowOff>9525</xdr:rowOff>
    </xdr:to>
    <xdr:sp macro="" textlink="">
      <xdr:nvSpPr>
        <xdr:cNvPr id="10" name="Line 18">
          <a:extLst>
            <a:ext uri="{FF2B5EF4-FFF2-40B4-BE49-F238E27FC236}">
              <a16:creationId xmlns:a16="http://schemas.microsoft.com/office/drawing/2014/main" id="{124CA4B4-AAA4-4CF7-8137-E159C7A858CC}"/>
            </a:ext>
          </a:extLst>
        </xdr:cNvPr>
        <xdr:cNvSpPr>
          <a:spLocks noChangeShapeType="1"/>
        </xdr:cNvSpPr>
      </xdr:nvSpPr>
      <xdr:spPr bwMode="auto">
        <a:xfrm>
          <a:off x="5600700" y="3505200"/>
          <a:ext cx="0" cy="3048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26</xdr:row>
      <xdr:rowOff>95250</xdr:rowOff>
    </xdr:from>
    <xdr:to>
      <xdr:col>6</xdr:col>
      <xdr:colOff>628650</xdr:colOff>
      <xdr:row>27</xdr:row>
      <xdr:rowOff>104775</xdr:rowOff>
    </xdr:to>
    <xdr:sp macro="" textlink="">
      <xdr:nvSpPr>
        <xdr:cNvPr id="11" name="Line 19">
          <a:extLst>
            <a:ext uri="{FF2B5EF4-FFF2-40B4-BE49-F238E27FC236}">
              <a16:creationId xmlns:a16="http://schemas.microsoft.com/office/drawing/2014/main" id="{24B9CC40-05B9-476E-A224-D143F156B59B}"/>
            </a:ext>
          </a:extLst>
        </xdr:cNvPr>
        <xdr:cNvSpPr>
          <a:spLocks noChangeShapeType="1"/>
        </xdr:cNvSpPr>
      </xdr:nvSpPr>
      <xdr:spPr bwMode="auto">
        <a:xfrm flipH="1" flipV="1">
          <a:off x="5429250" y="3295650"/>
          <a:ext cx="171450" cy="20955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809625</xdr:colOff>
      <xdr:row>37</xdr:row>
      <xdr:rowOff>0</xdr:rowOff>
    </xdr:from>
    <xdr:to>
      <xdr:col>8</xdr:col>
      <xdr:colOff>409575</xdr:colOff>
      <xdr:row>37</xdr:row>
      <xdr:rowOff>0</xdr:rowOff>
    </xdr:to>
    <xdr:sp macro="" textlink="">
      <xdr:nvSpPr>
        <xdr:cNvPr id="12" name="Line 20">
          <a:extLst>
            <a:ext uri="{FF2B5EF4-FFF2-40B4-BE49-F238E27FC236}">
              <a16:creationId xmlns:a16="http://schemas.microsoft.com/office/drawing/2014/main" id="{22B62FAB-A7C3-4366-83BD-810C5934A93D}"/>
            </a:ext>
          </a:extLst>
        </xdr:cNvPr>
        <xdr:cNvSpPr>
          <a:spLocks noChangeShapeType="1"/>
        </xdr:cNvSpPr>
      </xdr:nvSpPr>
      <xdr:spPr bwMode="auto">
        <a:xfrm flipH="1">
          <a:off x="6867525" y="95726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790575</xdr:colOff>
      <xdr:row>29</xdr:row>
      <xdr:rowOff>0</xdr:rowOff>
    </xdr:from>
    <xdr:to>
      <xdr:col>7</xdr:col>
      <xdr:colOff>352425</xdr:colOff>
      <xdr:row>29</xdr:row>
      <xdr:rowOff>0</xdr:rowOff>
    </xdr:to>
    <xdr:sp macro="" textlink="">
      <xdr:nvSpPr>
        <xdr:cNvPr id="13" name="Line 21">
          <a:extLst>
            <a:ext uri="{FF2B5EF4-FFF2-40B4-BE49-F238E27FC236}">
              <a16:creationId xmlns:a16="http://schemas.microsoft.com/office/drawing/2014/main" id="{9E7DB759-DD2E-4083-8A86-C9A17689202A}"/>
            </a:ext>
          </a:extLst>
        </xdr:cNvPr>
        <xdr:cNvSpPr>
          <a:spLocks noChangeShapeType="1"/>
        </xdr:cNvSpPr>
      </xdr:nvSpPr>
      <xdr:spPr bwMode="auto">
        <a:xfrm flipH="1">
          <a:off x="5762625" y="380047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23</xdr:row>
      <xdr:rowOff>95250</xdr:rowOff>
    </xdr:from>
    <xdr:to>
      <xdr:col>6</xdr:col>
      <xdr:colOff>304800</xdr:colOff>
      <xdr:row>29</xdr:row>
      <xdr:rowOff>9525</xdr:rowOff>
    </xdr:to>
    <xdr:sp macro="" textlink="">
      <xdr:nvSpPr>
        <xdr:cNvPr id="14" name="Line 22">
          <a:extLst>
            <a:ext uri="{FF2B5EF4-FFF2-40B4-BE49-F238E27FC236}">
              <a16:creationId xmlns:a16="http://schemas.microsoft.com/office/drawing/2014/main" id="{AB4873AE-36B3-4F58-B599-C2A73374165D}"/>
            </a:ext>
          </a:extLst>
        </xdr:cNvPr>
        <xdr:cNvSpPr>
          <a:spLocks noChangeShapeType="1"/>
        </xdr:cNvSpPr>
      </xdr:nvSpPr>
      <xdr:spPr bwMode="auto">
        <a:xfrm flipV="1">
          <a:off x="5276850" y="2695575"/>
          <a:ext cx="0" cy="1114425"/>
        </a:xfrm>
        <a:prstGeom prst="line">
          <a:avLst/>
        </a:prstGeom>
        <a:noFill/>
        <a:ln w="17145">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742950</xdr:colOff>
      <xdr:row>17</xdr:row>
      <xdr:rowOff>104775</xdr:rowOff>
    </xdr:from>
    <xdr:to>
      <xdr:col>6</xdr:col>
      <xdr:colOff>866775</xdr:colOff>
      <xdr:row>17</xdr:row>
      <xdr:rowOff>104775</xdr:rowOff>
    </xdr:to>
    <xdr:sp macro="" textlink="">
      <xdr:nvSpPr>
        <xdr:cNvPr id="15" name="Line 23">
          <a:extLst>
            <a:ext uri="{FF2B5EF4-FFF2-40B4-BE49-F238E27FC236}">
              <a16:creationId xmlns:a16="http://schemas.microsoft.com/office/drawing/2014/main" id="{F3DC2FE1-72B9-4E8E-8462-BD36D7F24659}"/>
            </a:ext>
          </a:extLst>
        </xdr:cNvPr>
        <xdr:cNvSpPr>
          <a:spLocks noChangeShapeType="1"/>
        </xdr:cNvSpPr>
      </xdr:nvSpPr>
      <xdr:spPr bwMode="auto">
        <a:xfrm flipH="1">
          <a:off x="5715000" y="150495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762000</xdr:colOff>
      <xdr:row>24</xdr:row>
      <xdr:rowOff>104775</xdr:rowOff>
    </xdr:from>
    <xdr:to>
      <xdr:col>6</xdr:col>
      <xdr:colOff>885825</xdr:colOff>
      <xdr:row>24</xdr:row>
      <xdr:rowOff>104775</xdr:rowOff>
    </xdr:to>
    <xdr:sp macro="" textlink="">
      <xdr:nvSpPr>
        <xdr:cNvPr id="16" name="Line 24">
          <a:extLst>
            <a:ext uri="{FF2B5EF4-FFF2-40B4-BE49-F238E27FC236}">
              <a16:creationId xmlns:a16="http://schemas.microsoft.com/office/drawing/2014/main" id="{006D5CE7-8830-4042-888F-CAF71DAB5D09}"/>
            </a:ext>
          </a:extLst>
        </xdr:cNvPr>
        <xdr:cNvSpPr>
          <a:spLocks noChangeShapeType="1"/>
        </xdr:cNvSpPr>
      </xdr:nvSpPr>
      <xdr:spPr bwMode="auto">
        <a:xfrm flipH="1">
          <a:off x="5734050" y="29051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361950</xdr:colOff>
      <xdr:row>17</xdr:row>
      <xdr:rowOff>104775</xdr:rowOff>
    </xdr:from>
    <xdr:to>
      <xdr:col>6</xdr:col>
      <xdr:colOff>742950</xdr:colOff>
      <xdr:row>23</xdr:row>
      <xdr:rowOff>161925</xdr:rowOff>
    </xdr:to>
    <xdr:sp macro="" textlink="">
      <xdr:nvSpPr>
        <xdr:cNvPr id="17" name="Line 25">
          <a:extLst>
            <a:ext uri="{FF2B5EF4-FFF2-40B4-BE49-F238E27FC236}">
              <a16:creationId xmlns:a16="http://schemas.microsoft.com/office/drawing/2014/main" id="{CB218EFC-0886-40F2-9AA4-723F2CC90821}"/>
            </a:ext>
          </a:extLst>
        </xdr:cNvPr>
        <xdr:cNvSpPr>
          <a:spLocks noChangeShapeType="1"/>
        </xdr:cNvSpPr>
      </xdr:nvSpPr>
      <xdr:spPr bwMode="auto">
        <a:xfrm flipH="1">
          <a:off x="6419850" y="4876800"/>
          <a:ext cx="381000" cy="127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485775</xdr:colOff>
      <xdr:row>24</xdr:row>
      <xdr:rowOff>104775</xdr:rowOff>
    </xdr:from>
    <xdr:to>
      <xdr:col>6</xdr:col>
      <xdr:colOff>762000</xdr:colOff>
      <xdr:row>25</xdr:row>
      <xdr:rowOff>133350</xdr:rowOff>
    </xdr:to>
    <xdr:sp macro="" textlink="">
      <xdr:nvSpPr>
        <xdr:cNvPr id="18" name="Line 26">
          <a:extLst>
            <a:ext uri="{FF2B5EF4-FFF2-40B4-BE49-F238E27FC236}">
              <a16:creationId xmlns:a16="http://schemas.microsoft.com/office/drawing/2014/main" id="{3AD8CBBB-8705-43B1-98F3-F48D04DDFA22}"/>
            </a:ext>
          </a:extLst>
        </xdr:cNvPr>
        <xdr:cNvSpPr>
          <a:spLocks noChangeShapeType="1"/>
        </xdr:cNvSpPr>
      </xdr:nvSpPr>
      <xdr:spPr bwMode="auto">
        <a:xfrm flipH="1">
          <a:off x="5457825" y="2905125"/>
          <a:ext cx="27622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123825</xdr:colOff>
      <xdr:row>31</xdr:row>
      <xdr:rowOff>133350</xdr:rowOff>
    </xdr:from>
    <xdr:to>
      <xdr:col>6</xdr:col>
      <xdr:colOff>342900</xdr:colOff>
      <xdr:row>32</xdr:row>
      <xdr:rowOff>0</xdr:rowOff>
    </xdr:to>
    <xdr:sp macro="" textlink="">
      <xdr:nvSpPr>
        <xdr:cNvPr id="19" name="Flowchart: Direct Access Storage 1">
          <a:extLst>
            <a:ext uri="{FF2B5EF4-FFF2-40B4-BE49-F238E27FC236}">
              <a16:creationId xmlns:a16="http://schemas.microsoft.com/office/drawing/2014/main" id="{89FD7B2F-C063-4409-999D-6B7CF1B3499A}"/>
            </a:ext>
          </a:extLst>
        </xdr:cNvPr>
        <xdr:cNvSpPr>
          <a:spLocks noChangeArrowheads="1"/>
        </xdr:cNvSpPr>
      </xdr:nvSpPr>
      <xdr:spPr bwMode="auto">
        <a:xfrm rot="10800000">
          <a:off x="5095875" y="4333875"/>
          <a:ext cx="219075" cy="66675"/>
        </a:xfrm>
        <a:prstGeom prst="flowChartMagneticDrum">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33</xdr:row>
      <xdr:rowOff>9525</xdr:rowOff>
    </xdr:from>
    <xdr:to>
      <xdr:col>8</xdr:col>
      <xdr:colOff>361950</xdr:colOff>
      <xdr:row>33</xdr:row>
      <xdr:rowOff>9525</xdr:rowOff>
    </xdr:to>
    <xdr:cxnSp macro="">
      <xdr:nvCxnSpPr>
        <xdr:cNvPr id="20" name="Straight Connector 3">
          <a:extLst>
            <a:ext uri="{FF2B5EF4-FFF2-40B4-BE49-F238E27FC236}">
              <a16:creationId xmlns:a16="http://schemas.microsoft.com/office/drawing/2014/main" id="{F5AF352D-DD50-442F-841D-05390DCD2AD3}"/>
            </a:ext>
          </a:extLst>
        </xdr:cNvPr>
        <xdr:cNvCxnSpPr>
          <a:cxnSpLocks noChangeShapeType="1"/>
        </xdr:cNvCxnSpPr>
      </xdr:nvCxnSpPr>
      <xdr:spPr bwMode="auto">
        <a:xfrm>
          <a:off x="6867525" y="8782050"/>
          <a:ext cx="1524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37</xdr:row>
      <xdr:rowOff>0</xdr:rowOff>
    </xdr:from>
    <xdr:to>
      <xdr:col>6</xdr:col>
      <xdr:colOff>161925</xdr:colOff>
      <xdr:row>37</xdr:row>
      <xdr:rowOff>0</xdr:rowOff>
    </xdr:to>
    <xdr:cxnSp macro="">
      <xdr:nvCxnSpPr>
        <xdr:cNvPr id="21" name="Straight Connector 14">
          <a:extLst>
            <a:ext uri="{FF2B5EF4-FFF2-40B4-BE49-F238E27FC236}">
              <a16:creationId xmlns:a16="http://schemas.microsoft.com/office/drawing/2014/main" id="{548598CB-8FAC-4FE0-B26B-8403F2F488E4}"/>
            </a:ext>
          </a:extLst>
        </xdr:cNvPr>
        <xdr:cNvCxnSpPr>
          <a:cxnSpLocks noChangeShapeType="1"/>
        </xdr:cNvCxnSpPr>
      </xdr:nvCxnSpPr>
      <xdr:spPr bwMode="auto">
        <a:xfrm>
          <a:off x="4972050" y="5400675"/>
          <a:ext cx="1619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133350</xdr:colOff>
      <xdr:row>23</xdr:row>
      <xdr:rowOff>47625</xdr:rowOff>
    </xdr:from>
    <xdr:to>
      <xdr:col>5</xdr:col>
      <xdr:colOff>142875</xdr:colOff>
      <xdr:row>29</xdr:row>
      <xdr:rowOff>0</xdr:rowOff>
    </xdr:to>
    <xdr:cxnSp macro="">
      <xdr:nvCxnSpPr>
        <xdr:cNvPr id="22" name="Straight Arrow Connector 2">
          <a:extLst>
            <a:ext uri="{FF2B5EF4-FFF2-40B4-BE49-F238E27FC236}">
              <a16:creationId xmlns:a16="http://schemas.microsoft.com/office/drawing/2014/main" id="{48C7721E-1D30-4AC3-B944-CE245249FE6F}"/>
            </a:ext>
          </a:extLst>
        </xdr:cNvPr>
        <xdr:cNvCxnSpPr>
          <a:cxnSpLocks noChangeShapeType="1"/>
        </xdr:cNvCxnSpPr>
      </xdr:nvCxnSpPr>
      <xdr:spPr bwMode="auto">
        <a:xfrm flipH="1" flipV="1">
          <a:off x="4276725" y="2647950"/>
          <a:ext cx="9525" cy="1152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676273</xdr:colOff>
      <xdr:row>21</xdr:row>
      <xdr:rowOff>95250</xdr:rowOff>
    </xdr:from>
    <xdr:to>
      <xdr:col>6</xdr:col>
      <xdr:colOff>0</xdr:colOff>
      <xdr:row>22</xdr:row>
      <xdr:rowOff>152400</xdr:rowOff>
    </xdr:to>
    <xdr:cxnSp macro="">
      <xdr:nvCxnSpPr>
        <xdr:cNvPr id="23" name="Straight Arrow Connector 2">
          <a:extLst>
            <a:ext uri="{FF2B5EF4-FFF2-40B4-BE49-F238E27FC236}">
              <a16:creationId xmlns:a16="http://schemas.microsoft.com/office/drawing/2014/main" id="{52F36734-B060-4B4F-8CF4-A5846B8E178A}"/>
            </a:ext>
          </a:extLst>
        </xdr:cNvPr>
        <xdr:cNvCxnSpPr>
          <a:cxnSpLocks noChangeShapeType="1"/>
          <a:stCxn id="25" idx="0"/>
        </xdr:cNvCxnSpPr>
      </xdr:nvCxnSpPr>
      <xdr:spPr bwMode="auto">
        <a:xfrm>
          <a:off x="5810248" y="5686425"/>
          <a:ext cx="247652" cy="2571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52</xdr:row>
      <xdr:rowOff>104775</xdr:rowOff>
    </xdr:from>
    <xdr:to>
      <xdr:col>6</xdr:col>
      <xdr:colOff>857250</xdr:colOff>
      <xdr:row>55</xdr:row>
      <xdr:rowOff>47625</xdr:rowOff>
    </xdr:to>
    <xdr:cxnSp macro="">
      <xdr:nvCxnSpPr>
        <xdr:cNvPr id="24" name="Straight Arrow Connector 2">
          <a:extLst>
            <a:ext uri="{FF2B5EF4-FFF2-40B4-BE49-F238E27FC236}">
              <a16:creationId xmlns:a16="http://schemas.microsoft.com/office/drawing/2014/main" id="{CB314B25-3BFB-4885-8251-66C0953E3E82}"/>
            </a:ext>
          </a:extLst>
        </xdr:cNvPr>
        <xdr:cNvCxnSpPr>
          <a:cxnSpLocks noChangeShapeType="1"/>
        </xdr:cNvCxnSpPr>
      </xdr:nvCxnSpPr>
      <xdr:spPr bwMode="auto">
        <a:xfrm>
          <a:off x="4981575" y="8505825"/>
          <a:ext cx="819150" cy="5429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523874</xdr:colOff>
      <xdr:row>21</xdr:row>
      <xdr:rowOff>85726</xdr:rowOff>
    </xdr:from>
    <xdr:to>
      <xdr:col>5</xdr:col>
      <xdr:colOff>676273</xdr:colOff>
      <xdr:row>21</xdr:row>
      <xdr:rowOff>95250</xdr:rowOff>
    </xdr:to>
    <xdr:sp macro="" textlink="">
      <xdr:nvSpPr>
        <xdr:cNvPr id="25" name="Line 23">
          <a:extLst>
            <a:ext uri="{FF2B5EF4-FFF2-40B4-BE49-F238E27FC236}">
              <a16:creationId xmlns:a16="http://schemas.microsoft.com/office/drawing/2014/main" id="{18682E6F-3AD0-4949-AA11-0D9D149752FE}"/>
            </a:ext>
          </a:extLst>
        </xdr:cNvPr>
        <xdr:cNvSpPr>
          <a:spLocks noChangeShapeType="1"/>
        </xdr:cNvSpPr>
      </xdr:nvSpPr>
      <xdr:spPr bwMode="auto">
        <a:xfrm flipH="1" flipV="1">
          <a:off x="5657849" y="5676901"/>
          <a:ext cx="152399" cy="9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857250</xdr:colOff>
      <xdr:row>33</xdr:row>
      <xdr:rowOff>9525</xdr:rowOff>
    </xdr:from>
    <xdr:to>
      <xdr:col>6</xdr:col>
      <xdr:colOff>866776</xdr:colOff>
      <xdr:row>37</xdr:row>
      <xdr:rowOff>9526</xdr:rowOff>
    </xdr:to>
    <xdr:cxnSp macro="">
      <xdr:nvCxnSpPr>
        <xdr:cNvPr id="26" name="Straight Arrow Connector 2">
          <a:extLst>
            <a:ext uri="{FF2B5EF4-FFF2-40B4-BE49-F238E27FC236}">
              <a16:creationId xmlns:a16="http://schemas.microsoft.com/office/drawing/2014/main" id="{D54E5A30-7436-4CFA-A41C-C4D59FE648FD}"/>
            </a:ext>
          </a:extLst>
        </xdr:cNvPr>
        <xdr:cNvCxnSpPr>
          <a:cxnSpLocks noChangeShapeType="1"/>
        </xdr:cNvCxnSpPr>
      </xdr:nvCxnSpPr>
      <xdr:spPr bwMode="auto">
        <a:xfrm flipH="1" flipV="1">
          <a:off x="6915150" y="8782050"/>
          <a:ext cx="9526" cy="800101"/>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6626</xdr:colOff>
      <xdr:row>80</xdr:row>
      <xdr:rowOff>71230</xdr:rowOff>
    </xdr:from>
    <xdr:to>
      <xdr:col>2</xdr:col>
      <xdr:colOff>918541</xdr:colOff>
      <xdr:row>82</xdr:row>
      <xdr:rowOff>130865</xdr:rowOff>
    </xdr:to>
    <xdr:sp macro="" textlink="">
      <xdr:nvSpPr>
        <xdr:cNvPr id="28" name="TextBox 27">
          <a:hlinkClick xmlns:r="http://schemas.openxmlformats.org/officeDocument/2006/relationships" r:id="rId1"/>
          <a:extLst>
            <a:ext uri="{FF2B5EF4-FFF2-40B4-BE49-F238E27FC236}">
              <a16:creationId xmlns:a16="http://schemas.microsoft.com/office/drawing/2014/main" id="{19AB456B-764E-4A55-A908-A858BEC81B38}"/>
            </a:ext>
          </a:extLst>
        </xdr:cNvPr>
        <xdr:cNvSpPr txBox="1"/>
      </xdr:nvSpPr>
      <xdr:spPr>
        <a:xfrm>
          <a:off x="2349776" y="18654505"/>
          <a:ext cx="911915" cy="45968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baseline="0"/>
            <a:t>&lt; BACK </a:t>
          </a:r>
          <a:endParaRPr lang="en-US" sz="1600" b="1"/>
        </a:p>
      </xdr:txBody>
    </xdr:sp>
    <xdr:clientData/>
  </xdr:twoCellAnchor>
  <xdr:twoCellAnchor>
    <xdr:from>
      <xdr:col>4</xdr:col>
      <xdr:colOff>5383</xdr:colOff>
      <xdr:row>80</xdr:row>
      <xdr:rowOff>72473</xdr:rowOff>
    </xdr:from>
    <xdr:to>
      <xdr:col>4</xdr:col>
      <xdr:colOff>916056</xdr:colOff>
      <xdr:row>82</xdr:row>
      <xdr:rowOff>132108</xdr:rowOff>
    </xdr:to>
    <xdr:sp macro="[0]!Sheet2.AttachWorkbookIntoEmailMessage" textlink="">
      <xdr:nvSpPr>
        <xdr:cNvPr id="29" name="TextBox 28">
          <a:extLst>
            <a:ext uri="{FF2B5EF4-FFF2-40B4-BE49-F238E27FC236}">
              <a16:creationId xmlns:a16="http://schemas.microsoft.com/office/drawing/2014/main" id="{43316297-AD50-4EE6-A37A-FF09CA773EFF}"/>
            </a:ext>
          </a:extLst>
        </xdr:cNvPr>
        <xdr:cNvSpPr txBox="1"/>
      </xdr:nvSpPr>
      <xdr:spPr>
        <a:xfrm>
          <a:off x="4205908" y="18655748"/>
          <a:ext cx="910673" cy="45968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t>SUBMIT</a:t>
          </a:r>
        </a:p>
      </xdr:txBody>
    </xdr:sp>
    <xdr:clientData/>
  </xdr:twoCellAnchor>
  <xdr:oneCellAnchor>
    <xdr:from>
      <xdr:col>0</xdr:col>
      <xdr:colOff>0</xdr:colOff>
      <xdr:row>1</xdr:row>
      <xdr:rowOff>51954</xdr:rowOff>
    </xdr:from>
    <xdr:ext cx="3142384" cy="1014793"/>
    <xdr:pic>
      <xdr:nvPicPr>
        <xdr:cNvPr id="37" name="Picture 36">
          <a:extLst>
            <a:ext uri="{FF2B5EF4-FFF2-40B4-BE49-F238E27FC236}">
              <a16:creationId xmlns:a16="http://schemas.microsoft.com/office/drawing/2014/main" id="{A0BFFF05-B1ED-4CAD-8C82-675F62B981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28179"/>
          <a:ext cx="3142384" cy="1014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419100</xdr:colOff>
      <xdr:row>1</xdr:row>
      <xdr:rowOff>123825</xdr:rowOff>
    </xdr:from>
    <xdr:to>
      <xdr:col>11</xdr:col>
      <xdr:colOff>619125</xdr:colOff>
      <xdr:row>1</xdr:row>
      <xdr:rowOff>247650</xdr:rowOff>
    </xdr:to>
    <xdr:sp macro="" textlink="">
      <xdr:nvSpPr>
        <xdr:cNvPr id="38" name="Text Box 4">
          <a:extLst>
            <a:ext uri="{FF2B5EF4-FFF2-40B4-BE49-F238E27FC236}">
              <a16:creationId xmlns:a16="http://schemas.microsoft.com/office/drawing/2014/main" id="{76B1D443-52B9-46C3-A33F-C7BF41021AE7}"/>
            </a:ext>
          </a:extLst>
        </xdr:cNvPr>
        <xdr:cNvSpPr txBox="1">
          <a:spLocks noChangeArrowheads="1"/>
        </xdr:cNvSpPr>
      </xdr:nvSpPr>
      <xdr:spPr bwMode="auto">
        <a:xfrm>
          <a:off x="8429625" y="371475"/>
          <a:ext cx="2428875" cy="1238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13630 San Antonio Dr.</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Norwalk, CA 90650</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Phone: 562-364-7430</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a:effectLst/>
              <a:latin typeface="Arial" panose="020B0604020202020204" pitchFamily="34" charset="0"/>
              <a:ea typeface="Times New Roman" panose="02020603050405020304" pitchFamily="18" charset="0"/>
            </a:rPr>
            <a:t>Fax: 562-474-1327</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100" i="1" u="sng">
              <a:solidFill>
                <a:srgbClr val="0563C1"/>
              </a:solidFill>
              <a:effectLst/>
              <a:latin typeface="Arial" panose="020B0604020202020204" pitchFamily="34" charset="0"/>
              <a:ea typeface="Times New Roman" panose="02020603050405020304" pitchFamily="18" charset="0"/>
            </a:rPr>
            <a:t>www.weilaquatronics.com</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200" i="1">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r">
            <a:spcBef>
              <a:spcPts val="0"/>
            </a:spcBef>
            <a:spcAft>
              <a:spcPts val="0"/>
            </a:spcAft>
          </a:pPr>
          <a:r>
            <a:rPr lang="it-IT"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914401</xdr:colOff>
      <xdr:row>33</xdr:row>
      <xdr:rowOff>76200</xdr:rowOff>
    </xdr:from>
    <xdr:to>
      <xdr:col>4</xdr:col>
      <xdr:colOff>304805</xdr:colOff>
      <xdr:row>38</xdr:row>
      <xdr:rowOff>114300</xdr:rowOff>
    </xdr:to>
    <xdr:cxnSp macro="">
      <xdr:nvCxnSpPr>
        <xdr:cNvPr id="42" name="Connector: Elbow 41">
          <a:extLst>
            <a:ext uri="{FF2B5EF4-FFF2-40B4-BE49-F238E27FC236}">
              <a16:creationId xmlns:a16="http://schemas.microsoft.com/office/drawing/2014/main" id="{051DEA1E-32C2-8659-4288-1481FFB45BBD}"/>
            </a:ext>
          </a:extLst>
        </xdr:cNvPr>
        <xdr:cNvCxnSpPr/>
      </xdr:nvCxnSpPr>
      <xdr:spPr>
        <a:xfrm rot="5400000">
          <a:off x="3838578" y="9239248"/>
          <a:ext cx="1038225" cy="314329"/>
        </a:xfrm>
        <a:prstGeom prst="bentConnector3">
          <a:avLst>
            <a:gd name="adj1" fmla="val 100459"/>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1F09-FCE4-4A5E-B774-F75E78CFA48A}">
  <sheetPr codeName="Sheet1">
    <pageSetUpPr fitToPage="1"/>
  </sheetPr>
  <dimension ref="A1:N41"/>
  <sheetViews>
    <sheetView tabSelected="1" zoomScaleNormal="100" workbookViewId="0">
      <selection activeCell="B4" sqref="B4:N4"/>
    </sheetView>
  </sheetViews>
  <sheetFormatPr defaultColWidth="9.1796875" defaultRowHeight="14.5" x14ac:dyDescent="0.35"/>
  <cols>
    <col min="1" max="1" width="15.54296875" style="64" customWidth="1"/>
    <col min="2" max="2" width="9.1796875" style="64"/>
    <col min="3" max="3" width="10.54296875" style="64" customWidth="1"/>
    <col min="4" max="11" width="9.1796875" style="64"/>
    <col min="12" max="13" width="9.1796875" style="64" customWidth="1"/>
    <col min="14" max="14" width="9.1796875" style="74"/>
    <col min="15" max="16384" width="9.1796875" style="64"/>
  </cols>
  <sheetData>
    <row r="1" spans="1:14" ht="21.5" thickBot="1" x14ac:dyDescent="0.55000000000000004">
      <c r="A1" s="192" t="s">
        <v>110</v>
      </c>
      <c r="B1" s="192"/>
      <c r="C1" s="192"/>
      <c r="D1" s="192"/>
      <c r="E1" s="192"/>
      <c r="F1" s="192"/>
      <c r="G1" s="192"/>
      <c r="H1" s="192"/>
      <c r="I1" s="192"/>
      <c r="J1" s="192"/>
      <c r="K1" s="192"/>
      <c r="L1" s="192"/>
      <c r="M1" s="192"/>
      <c r="N1" s="193"/>
    </row>
    <row r="2" spans="1:14" ht="86.25" customHeight="1" thickBot="1" x14ac:dyDescent="0.45">
      <c r="A2" s="199"/>
      <c r="B2" s="200"/>
      <c r="C2" s="200"/>
      <c r="D2" s="200"/>
      <c r="E2" s="200"/>
      <c r="F2" s="200"/>
      <c r="G2" s="200"/>
      <c r="H2" s="200"/>
      <c r="I2" s="200"/>
      <c r="J2" s="200"/>
      <c r="K2" s="200"/>
      <c r="L2" s="200"/>
      <c r="M2" s="200"/>
      <c r="N2" s="201"/>
    </row>
    <row r="3" spans="1:14" ht="19" thickBot="1" x14ac:dyDescent="0.5">
      <c r="A3" s="207" t="s">
        <v>0</v>
      </c>
      <c r="B3" s="208"/>
      <c r="C3" s="208"/>
      <c r="D3" s="208"/>
      <c r="E3" s="209"/>
      <c r="F3" s="209"/>
      <c r="G3" s="209"/>
      <c r="H3" s="209"/>
      <c r="I3" s="209"/>
      <c r="J3" s="209"/>
      <c r="K3" s="209"/>
      <c r="L3" s="209"/>
      <c r="M3" s="209"/>
      <c r="N3" s="210"/>
    </row>
    <row r="4" spans="1:14" x14ac:dyDescent="0.35">
      <c r="A4" s="65" t="s">
        <v>1</v>
      </c>
      <c r="B4" s="194" t="s">
        <v>111</v>
      </c>
      <c r="C4" s="195"/>
      <c r="D4" s="195"/>
      <c r="E4" s="196"/>
      <c r="F4" s="196"/>
      <c r="G4" s="196"/>
      <c r="H4" s="196"/>
      <c r="I4" s="196"/>
      <c r="J4" s="196"/>
      <c r="K4" s="196"/>
      <c r="L4" s="196"/>
      <c r="M4" s="196"/>
      <c r="N4" s="197"/>
    </row>
    <row r="5" spans="1:14" x14ac:dyDescent="0.35">
      <c r="A5" s="66" t="s">
        <v>2</v>
      </c>
      <c r="B5" s="198"/>
      <c r="C5" s="131"/>
      <c r="D5" s="131"/>
      <c r="E5" s="131"/>
      <c r="F5" s="131"/>
      <c r="G5" s="131"/>
      <c r="H5" s="131"/>
      <c r="I5" s="131"/>
      <c r="J5" s="131"/>
      <c r="K5" s="131"/>
      <c r="L5" s="131"/>
      <c r="M5" s="131"/>
      <c r="N5" s="132"/>
    </row>
    <row r="6" spans="1:14" x14ac:dyDescent="0.35">
      <c r="A6" s="67" t="s">
        <v>3</v>
      </c>
      <c r="B6" s="130"/>
      <c r="C6" s="131"/>
      <c r="D6" s="131"/>
      <c r="E6" s="131"/>
      <c r="F6" s="131"/>
      <c r="G6" s="131"/>
      <c r="H6" s="131"/>
      <c r="I6" s="131"/>
      <c r="J6" s="131"/>
      <c r="K6" s="131"/>
      <c r="L6" s="131"/>
      <c r="M6" s="131"/>
      <c r="N6" s="132"/>
    </row>
    <row r="7" spans="1:14" x14ac:dyDescent="0.35">
      <c r="A7" s="67" t="s">
        <v>4</v>
      </c>
      <c r="B7" s="130"/>
      <c r="C7" s="131"/>
      <c r="D7" s="131"/>
      <c r="E7" s="131"/>
      <c r="F7" s="131"/>
      <c r="G7" s="131"/>
      <c r="H7" s="131"/>
      <c r="I7" s="131"/>
      <c r="J7" s="131"/>
      <c r="K7" s="131"/>
      <c r="L7" s="131"/>
      <c r="M7" s="131"/>
      <c r="N7" s="132"/>
    </row>
    <row r="8" spans="1:14" s="69" customFormat="1" ht="29" x14ac:dyDescent="0.35">
      <c r="A8" s="68" t="s">
        <v>116</v>
      </c>
      <c r="B8" s="222"/>
      <c r="C8" s="223"/>
      <c r="D8" s="223"/>
      <c r="E8" s="223"/>
      <c r="F8" s="223"/>
      <c r="G8" s="223"/>
      <c r="H8" s="223"/>
      <c r="I8" s="223"/>
      <c r="J8" s="223"/>
      <c r="K8" s="223"/>
      <c r="L8" s="223"/>
      <c r="M8" s="223"/>
      <c r="N8" s="224"/>
    </row>
    <row r="9" spans="1:14" s="69" customFormat="1" ht="14.5" customHeight="1" x14ac:dyDescent="0.35">
      <c r="A9" s="86" t="s">
        <v>138</v>
      </c>
      <c r="B9" s="87"/>
      <c r="C9" s="108" t="s">
        <v>146</v>
      </c>
      <c r="D9" s="109"/>
      <c r="E9" s="109"/>
      <c r="F9" s="109"/>
      <c r="G9" s="109"/>
      <c r="H9" s="109"/>
      <c r="I9" s="109"/>
      <c r="J9" s="109"/>
      <c r="K9" s="109"/>
      <c r="L9" s="109"/>
      <c r="M9" s="109"/>
      <c r="N9" s="110"/>
    </row>
    <row r="10" spans="1:14" ht="15" thickBot="1" x14ac:dyDescent="0.4">
      <c r="A10" s="70" t="s">
        <v>9</v>
      </c>
      <c r="B10" s="123"/>
      <c r="C10" s="124"/>
      <c r="D10" s="124"/>
      <c r="E10" s="124"/>
      <c r="F10" s="124"/>
      <c r="G10" s="124"/>
      <c r="H10" s="124"/>
      <c r="I10" s="124"/>
      <c r="J10" s="124"/>
      <c r="K10" s="124"/>
      <c r="L10" s="124"/>
      <c r="M10" s="124"/>
      <c r="N10" s="125"/>
    </row>
    <row r="11" spans="1:14" x14ac:dyDescent="0.35">
      <c r="A11" s="71" t="s">
        <v>5</v>
      </c>
      <c r="B11" s="211"/>
      <c r="C11" s="212"/>
      <c r="D11" s="212"/>
      <c r="E11" s="212"/>
      <c r="F11" s="212"/>
      <c r="G11" s="212"/>
      <c r="H11" s="212"/>
      <c r="I11" s="212"/>
      <c r="J11" s="212"/>
      <c r="K11" s="212"/>
      <c r="L11" s="212"/>
      <c r="M11" s="212"/>
      <c r="N11" s="213"/>
    </row>
    <row r="12" spans="1:14" x14ac:dyDescent="0.35">
      <c r="A12" s="72" t="s">
        <v>6</v>
      </c>
      <c r="B12" s="214"/>
      <c r="C12" s="215"/>
      <c r="D12" s="215"/>
      <c r="E12" s="215"/>
      <c r="F12" s="215"/>
      <c r="G12" s="215"/>
      <c r="H12" s="215"/>
      <c r="I12" s="215"/>
      <c r="J12" s="215"/>
      <c r="K12" s="215"/>
      <c r="L12" s="215"/>
      <c r="M12" s="215"/>
      <c r="N12" s="216"/>
    </row>
    <row r="13" spans="1:14" x14ac:dyDescent="0.35">
      <c r="A13" s="73" t="s">
        <v>7</v>
      </c>
      <c r="B13" s="190"/>
      <c r="C13" s="217"/>
      <c r="D13" s="217"/>
      <c r="E13" s="217"/>
      <c r="F13" s="217"/>
      <c r="G13" s="217"/>
      <c r="H13" s="217"/>
      <c r="I13" s="217"/>
      <c r="J13" s="217"/>
      <c r="K13" s="217"/>
      <c r="L13" s="217"/>
      <c r="M13" s="217"/>
      <c r="N13" s="218"/>
    </row>
    <row r="14" spans="1:14" ht="16" thickBot="1" x14ac:dyDescent="0.4">
      <c r="A14" s="70" t="s">
        <v>8</v>
      </c>
      <c r="B14" s="219"/>
      <c r="C14" s="220"/>
      <c r="D14" s="220"/>
      <c r="E14" s="220"/>
      <c r="F14" s="220"/>
      <c r="G14" s="220"/>
      <c r="H14" s="220"/>
      <c r="I14" s="220"/>
      <c r="J14" s="220"/>
      <c r="K14" s="220"/>
      <c r="L14" s="220"/>
      <c r="M14" s="220"/>
      <c r="N14" s="221"/>
    </row>
    <row r="15" spans="1:14" ht="15.65" customHeight="1" thickTop="1" thickBot="1" x14ac:dyDescent="0.4">
      <c r="A15" s="151" t="s">
        <v>148</v>
      </c>
      <c r="B15" s="152"/>
      <c r="C15" s="152"/>
      <c r="D15" s="152"/>
      <c r="E15" s="152"/>
      <c r="F15" s="152"/>
      <c r="G15" s="152"/>
      <c r="H15" s="152"/>
      <c r="I15" s="152"/>
      <c r="J15" s="152"/>
      <c r="K15" s="152"/>
      <c r="L15" s="152"/>
      <c r="M15" s="152"/>
      <c r="N15" s="155"/>
    </row>
    <row r="16" spans="1:14" ht="15" thickTop="1" x14ac:dyDescent="0.35">
      <c r="A16" s="111" t="s">
        <v>12</v>
      </c>
      <c r="B16" s="112"/>
      <c r="C16" s="113"/>
      <c r="D16" s="165"/>
      <c r="E16" s="166"/>
      <c r="F16" s="166"/>
      <c r="G16" s="167"/>
      <c r="H16" s="159" t="s">
        <v>118</v>
      </c>
      <c r="I16" s="160"/>
      <c r="J16" s="161"/>
      <c r="K16" s="142"/>
      <c r="L16" s="143"/>
      <c r="M16" s="143"/>
      <c r="N16" s="144"/>
    </row>
    <row r="17" spans="1:14" x14ac:dyDescent="0.35">
      <c r="A17" s="114" t="s">
        <v>117</v>
      </c>
      <c r="B17" s="115"/>
      <c r="C17" s="116"/>
      <c r="D17" s="130"/>
      <c r="E17" s="131"/>
      <c r="F17" s="131"/>
      <c r="G17" s="132"/>
      <c r="H17" s="133" t="s">
        <v>151</v>
      </c>
      <c r="I17" s="121"/>
      <c r="J17" s="122"/>
      <c r="K17" s="134"/>
      <c r="L17" s="131"/>
      <c r="M17" s="131"/>
      <c r="N17" s="132"/>
    </row>
    <row r="18" spans="1:14" x14ac:dyDescent="0.35">
      <c r="A18" s="114" t="s">
        <v>10</v>
      </c>
      <c r="B18" s="115"/>
      <c r="C18" s="116"/>
      <c r="D18" s="130"/>
      <c r="E18" s="131"/>
      <c r="F18" s="131"/>
      <c r="G18" s="132"/>
      <c r="H18" s="133" t="s">
        <v>119</v>
      </c>
      <c r="I18" s="121"/>
      <c r="J18" s="122"/>
      <c r="K18" s="134"/>
      <c r="L18" s="131"/>
      <c r="M18" s="131"/>
      <c r="N18" s="132"/>
    </row>
    <row r="19" spans="1:14" x14ac:dyDescent="0.35">
      <c r="A19" s="114" t="s">
        <v>14</v>
      </c>
      <c r="B19" s="115"/>
      <c r="C19" s="116"/>
      <c r="D19" s="130"/>
      <c r="E19" s="131"/>
      <c r="F19" s="131"/>
      <c r="G19" s="132"/>
      <c r="H19" s="162" t="s">
        <v>120</v>
      </c>
      <c r="I19" s="163"/>
      <c r="J19" s="164"/>
      <c r="K19" s="173"/>
      <c r="L19" s="174"/>
      <c r="M19" s="174"/>
      <c r="N19" s="175"/>
    </row>
    <row r="20" spans="1:14" x14ac:dyDescent="0.35">
      <c r="A20" s="114" t="s">
        <v>13</v>
      </c>
      <c r="B20" s="115"/>
      <c r="C20" s="116"/>
      <c r="D20" s="130"/>
      <c r="E20" s="131"/>
      <c r="F20" s="131"/>
      <c r="G20" s="182"/>
      <c r="H20" s="168" t="s">
        <v>154</v>
      </c>
      <c r="I20" s="169"/>
      <c r="J20" s="170"/>
      <c r="K20" s="171"/>
      <c r="L20" s="121"/>
      <c r="M20" s="121"/>
      <c r="N20" s="172"/>
    </row>
    <row r="21" spans="1:14" x14ac:dyDescent="0.35">
      <c r="A21" s="183" t="s">
        <v>11</v>
      </c>
      <c r="B21" s="184"/>
      <c r="C21" s="185"/>
      <c r="D21" s="156"/>
      <c r="E21" s="157"/>
      <c r="F21" s="157"/>
      <c r="G21" s="158"/>
      <c r="H21" s="168" t="s">
        <v>155</v>
      </c>
      <c r="I21" s="121"/>
      <c r="J21" s="122"/>
      <c r="K21" s="186"/>
      <c r="L21" s="186"/>
      <c r="M21" s="186"/>
      <c r="N21" s="187"/>
    </row>
    <row r="22" spans="1:14" x14ac:dyDescent="0.35">
      <c r="A22" s="114"/>
      <c r="B22" s="188"/>
      <c r="C22" s="189"/>
      <c r="D22" s="190"/>
      <c r="E22" s="169"/>
      <c r="F22" s="169"/>
      <c r="G22" s="191"/>
      <c r="H22" s="137" t="s">
        <v>15</v>
      </c>
      <c r="I22" s="138"/>
      <c r="J22" s="139"/>
      <c r="K22" s="176"/>
      <c r="L22" s="177"/>
      <c r="M22" s="177"/>
      <c r="N22" s="178"/>
    </row>
    <row r="23" spans="1:14" ht="15" thickBot="1" x14ac:dyDescent="0.4">
      <c r="A23" s="115"/>
      <c r="B23" s="188"/>
      <c r="C23" s="189"/>
      <c r="D23" s="190"/>
      <c r="E23" s="169"/>
      <c r="F23" s="169"/>
      <c r="G23" s="191"/>
      <c r="H23" s="140"/>
      <c r="I23" s="140"/>
      <c r="J23" s="141"/>
      <c r="K23" s="179"/>
      <c r="L23" s="180"/>
      <c r="M23" s="180"/>
      <c r="N23" s="181"/>
    </row>
    <row r="24" spans="1:14" ht="15.5" thickTop="1" thickBot="1" x14ac:dyDescent="0.4">
      <c r="A24" s="135" t="s">
        <v>39</v>
      </c>
      <c r="B24" s="135"/>
      <c r="C24" s="135"/>
      <c r="D24" s="135"/>
      <c r="E24" s="135"/>
      <c r="F24" s="135"/>
      <c r="G24" s="136"/>
      <c r="H24" s="126" t="s">
        <v>40</v>
      </c>
      <c r="I24" s="127"/>
      <c r="J24" s="127"/>
      <c r="K24" s="128"/>
      <c r="L24" s="128"/>
      <c r="M24" s="128"/>
      <c r="N24" s="129"/>
    </row>
    <row r="25" spans="1:14" ht="15" thickTop="1" x14ac:dyDescent="0.35">
      <c r="A25" s="231" t="s">
        <v>122</v>
      </c>
      <c r="B25" s="232"/>
      <c r="C25" s="233"/>
      <c r="D25" s="165"/>
      <c r="E25" s="166"/>
      <c r="F25" s="166"/>
      <c r="G25" s="167"/>
      <c r="H25" s="159" t="s">
        <v>121</v>
      </c>
      <c r="I25" s="160"/>
      <c r="J25" s="161"/>
      <c r="K25" s="142"/>
      <c r="L25" s="143"/>
      <c r="M25" s="143"/>
      <c r="N25" s="144"/>
    </row>
    <row r="26" spans="1:14" x14ac:dyDescent="0.35">
      <c r="A26" s="114" t="s">
        <v>123</v>
      </c>
      <c r="B26" s="115"/>
      <c r="C26" s="116"/>
      <c r="D26" s="130"/>
      <c r="E26" s="131"/>
      <c r="F26" s="131"/>
      <c r="G26" s="132"/>
      <c r="H26" s="133" t="s">
        <v>124</v>
      </c>
      <c r="I26" s="121"/>
      <c r="J26" s="122"/>
      <c r="K26" s="134"/>
      <c r="L26" s="131"/>
      <c r="M26" s="131"/>
      <c r="N26" s="132"/>
    </row>
    <row r="27" spans="1:14" ht="30.75" customHeight="1" thickBot="1" x14ac:dyDescent="0.4">
      <c r="A27" s="225" t="s">
        <v>43</v>
      </c>
      <c r="B27" s="226"/>
      <c r="C27" s="227"/>
      <c r="D27" s="228"/>
      <c r="E27" s="148"/>
      <c r="F27" s="148"/>
      <c r="G27" s="229"/>
      <c r="H27" s="230"/>
      <c r="I27" s="148"/>
      <c r="J27" s="146"/>
      <c r="K27" s="134"/>
      <c r="L27" s="131"/>
      <c r="M27" s="131"/>
      <c r="N27" s="131"/>
    </row>
    <row r="28" spans="1:14" ht="16.5" customHeight="1" thickTop="1" thickBot="1" x14ac:dyDescent="0.4">
      <c r="A28" s="151" t="s">
        <v>125</v>
      </c>
      <c r="B28" s="152"/>
      <c r="C28" s="152"/>
      <c r="D28" s="152"/>
      <c r="E28" s="152"/>
      <c r="F28" s="152"/>
      <c r="G28" s="152"/>
      <c r="H28" s="152"/>
      <c r="I28" s="152"/>
      <c r="J28" s="152"/>
      <c r="K28" s="153"/>
      <c r="L28" s="153"/>
      <c r="M28" s="153"/>
      <c r="N28" s="154"/>
    </row>
    <row r="29" spans="1:14" ht="16.5" customHeight="1" thickTop="1" x14ac:dyDescent="0.35">
      <c r="A29" s="111" t="s">
        <v>129</v>
      </c>
      <c r="B29" s="112"/>
      <c r="C29" s="112"/>
      <c r="D29" s="112"/>
      <c r="E29" s="112"/>
      <c r="F29" s="112"/>
      <c r="G29" s="113"/>
      <c r="H29" s="117"/>
      <c r="I29" s="118"/>
      <c r="J29" s="118"/>
      <c r="K29" s="118"/>
      <c r="L29" s="118"/>
      <c r="M29" s="118"/>
      <c r="N29" s="119"/>
    </row>
    <row r="30" spans="1:14" ht="16.5" customHeight="1" x14ac:dyDescent="0.35">
      <c r="A30" s="114" t="s">
        <v>130</v>
      </c>
      <c r="B30" s="115"/>
      <c r="C30" s="115"/>
      <c r="D30" s="115"/>
      <c r="E30" s="115"/>
      <c r="F30" s="115"/>
      <c r="G30" s="116"/>
      <c r="H30" s="120"/>
      <c r="I30" s="121"/>
      <c r="J30" s="121"/>
      <c r="K30" s="121"/>
      <c r="L30" s="121"/>
      <c r="M30" s="121"/>
      <c r="N30" s="122"/>
    </row>
    <row r="31" spans="1:14" ht="16.5" customHeight="1" thickBot="1" x14ac:dyDescent="0.4">
      <c r="A31" s="149" t="s">
        <v>135</v>
      </c>
      <c r="B31" s="149"/>
      <c r="C31" s="150"/>
      <c r="D31" s="145"/>
      <c r="E31" s="146"/>
      <c r="F31" s="147" t="s">
        <v>136</v>
      </c>
      <c r="G31" s="148"/>
      <c r="H31" s="140"/>
      <c r="I31" s="140"/>
      <c r="J31" s="145"/>
      <c r="K31" s="148"/>
      <c r="L31" s="148"/>
      <c r="M31" s="148"/>
      <c r="N31" s="146"/>
    </row>
    <row r="32" spans="1:14" x14ac:dyDescent="0.35">
      <c r="A32" s="205" t="s">
        <v>112</v>
      </c>
      <c r="B32" s="205"/>
      <c r="C32" s="205"/>
      <c r="D32" s="205"/>
      <c r="E32" s="205"/>
      <c r="F32" s="205"/>
      <c r="G32" s="205"/>
      <c r="H32" s="205"/>
      <c r="I32" s="205"/>
      <c r="J32" s="205"/>
      <c r="K32" s="205"/>
      <c r="L32" s="205"/>
      <c r="M32" s="205"/>
      <c r="N32" s="206"/>
    </row>
    <row r="33" spans="1:14" x14ac:dyDescent="0.35">
      <c r="A33" s="163"/>
      <c r="B33" s="163"/>
      <c r="C33" s="163"/>
      <c r="D33" s="163"/>
      <c r="E33" s="163"/>
      <c r="F33" s="163"/>
      <c r="G33" s="163"/>
      <c r="H33" s="163"/>
      <c r="I33" s="163"/>
      <c r="J33" s="163"/>
      <c r="K33" s="163"/>
      <c r="L33" s="163"/>
      <c r="M33" s="163"/>
      <c r="N33" s="202"/>
    </row>
    <row r="34" spans="1:14" x14ac:dyDescent="0.35">
      <c r="A34" s="138"/>
      <c r="B34" s="138"/>
      <c r="C34" s="138"/>
      <c r="D34" s="138"/>
      <c r="E34" s="138"/>
      <c r="F34" s="138"/>
      <c r="G34" s="138"/>
      <c r="H34" s="138"/>
      <c r="I34" s="138"/>
      <c r="J34" s="138"/>
      <c r="K34" s="138"/>
      <c r="L34" s="138"/>
      <c r="M34" s="138"/>
      <c r="N34" s="203"/>
    </row>
    <row r="35" spans="1:14" x14ac:dyDescent="0.35">
      <c r="A35" s="138"/>
      <c r="B35" s="138"/>
      <c r="C35" s="138"/>
      <c r="D35" s="138"/>
      <c r="E35" s="138"/>
      <c r="F35" s="138"/>
      <c r="G35" s="138"/>
      <c r="H35" s="138"/>
      <c r="I35" s="138"/>
      <c r="J35" s="138"/>
      <c r="K35" s="138"/>
      <c r="L35" s="138"/>
      <c r="M35" s="138"/>
      <c r="N35" s="203"/>
    </row>
    <row r="36" spans="1:14" x14ac:dyDescent="0.35">
      <c r="A36" s="138"/>
      <c r="B36" s="138"/>
      <c r="C36" s="138"/>
      <c r="D36" s="138"/>
      <c r="E36" s="138"/>
      <c r="F36" s="138"/>
      <c r="G36" s="138"/>
      <c r="H36" s="138"/>
      <c r="I36" s="138"/>
      <c r="J36" s="138"/>
      <c r="K36" s="138"/>
      <c r="L36" s="138"/>
      <c r="M36" s="138"/>
      <c r="N36" s="203"/>
    </row>
    <row r="37" spans="1:14" x14ac:dyDescent="0.35">
      <c r="A37" s="138"/>
      <c r="B37" s="138"/>
      <c r="C37" s="138"/>
      <c r="D37" s="138"/>
      <c r="E37" s="138"/>
      <c r="F37" s="138"/>
      <c r="G37" s="138"/>
      <c r="H37" s="138"/>
      <c r="I37" s="138"/>
      <c r="J37" s="138"/>
      <c r="K37" s="138"/>
      <c r="L37" s="138"/>
      <c r="M37" s="138"/>
      <c r="N37" s="203"/>
    </row>
    <row r="38" spans="1:14" x14ac:dyDescent="0.35">
      <c r="A38" s="138"/>
      <c r="B38" s="138"/>
      <c r="C38" s="138"/>
      <c r="D38" s="138"/>
      <c r="E38" s="138"/>
      <c r="F38" s="138"/>
      <c r="G38" s="138"/>
      <c r="H38" s="138"/>
      <c r="I38" s="138"/>
      <c r="J38" s="138"/>
      <c r="K38" s="138"/>
      <c r="L38" s="138"/>
      <c r="M38" s="138"/>
      <c r="N38" s="203"/>
    </row>
    <row r="39" spans="1:14" x14ac:dyDescent="0.35">
      <c r="A39" s="138"/>
      <c r="B39" s="138"/>
      <c r="C39" s="138"/>
      <c r="D39" s="138"/>
      <c r="E39" s="138"/>
      <c r="F39" s="138"/>
      <c r="G39" s="138"/>
      <c r="H39" s="138"/>
      <c r="I39" s="138"/>
      <c r="J39" s="138"/>
      <c r="K39" s="138"/>
      <c r="L39" s="138"/>
      <c r="M39" s="138"/>
      <c r="N39" s="203"/>
    </row>
    <row r="40" spans="1:14" x14ac:dyDescent="0.35">
      <c r="A40" s="138"/>
      <c r="B40" s="138"/>
      <c r="C40" s="138"/>
      <c r="D40" s="138"/>
      <c r="E40" s="138"/>
      <c r="F40" s="138"/>
      <c r="G40" s="138"/>
      <c r="H40" s="138"/>
      <c r="I40" s="138"/>
      <c r="J40" s="138"/>
      <c r="K40" s="138"/>
      <c r="L40" s="138"/>
      <c r="M40" s="138"/>
      <c r="N40" s="203"/>
    </row>
    <row r="41" spans="1:14" ht="15" thickBot="1" x14ac:dyDescent="0.4">
      <c r="A41" s="140"/>
      <c r="B41" s="140"/>
      <c r="C41" s="140"/>
      <c r="D41" s="140"/>
      <c r="E41" s="140"/>
      <c r="F41" s="140"/>
      <c r="G41" s="140"/>
      <c r="H41" s="140"/>
      <c r="I41" s="140"/>
      <c r="J41" s="140"/>
      <c r="K41" s="140"/>
      <c r="L41" s="140"/>
      <c r="M41" s="140"/>
      <c r="N41" s="204"/>
    </row>
  </sheetData>
  <sheetProtection algorithmName="SHA-512" hashValue="RxqjOeEDp68U73DQktumtXhcjSoWJz+SKpvzLPPADl4API8j7C85qM7lIp93HUOwhRGDzPItskI0kwmAUSD30w==" saltValue="qijoMhnuvJ/x8rjb/5AQ8w==" spinCount="100000" sheet="1" objects="1" scenarios="1"/>
  <mergeCells count="70">
    <mergeCell ref="A33:N41"/>
    <mergeCell ref="A32:N32"/>
    <mergeCell ref="A3:N3"/>
    <mergeCell ref="B11:N11"/>
    <mergeCell ref="B12:N12"/>
    <mergeCell ref="B13:N13"/>
    <mergeCell ref="B14:N14"/>
    <mergeCell ref="B8:N8"/>
    <mergeCell ref="A20:C20"/>
    <mergeCell ref="A27:C27"/>
    <mergeCell ref="D27:G27"/>
    <mergeCell ref="H27:J27"/>
    <mergeCell ref="K27:N27"/>
    <mergeCell ref="A25:C25"/>
    <mergeCell ref="D25:G25"/>
    <mergeCell ref="H25:J25"/>
    <mergeCell ref="A1:N1"/>
    <mergeCell ref="B4:N4"/>
    <mergeCell ref="B5:N5"/>
    <mergeCell ref="B6:N6"/>
    <mergeCell ref="B7:N7"/>
    <mergeCell ref="A2:N2"/>
    <mergeCell ref="K25:N25"/>
    <mergeCell ref="K19:N19"/>
    <mergeCell ref="K22:N23"/>
    <mergeCell ref="D20:G20"/>
    <mergeCell ref="A21:C21"/>
    <mergeCell ref="H21:J21"/>
    <mergeCell ref="K21:N21"/>
    <mergeCell ref="A22:C22"/>
    <mergeCell ref="A23:C23"/>
    <mergeCell ref="D22:G22"/>
    <mergeCell ref="D23:G23"/>
    <mergeCell ref="A15:N15"/>
    <mergeCell ref="A16:C16"/>
    <mergeCell ref="A18:C18"/>
    <mergeCell ref="A19:C19"/>
    <mergeCell ref="D21:G21"/>
    <mergeCell ref="H16:J16"/>
    <mergeCell ref="H17:J17"/>
    <mergeCell ref="H18:J18"/>
    <mergeCell ref="H19:J19"/>
    <mergeCell ref="D16:G16"/>
    <mergeCell ref="D17:G17"/>
    <mergeCell ref="D18:G18"/>
    <mergeCell ref="D19:G19"/>
    <mergeCell ref="A17:C17"/>
    <mergeCell ref="H20:J20"/>
    <mergeCell ref="K20:N20"/>
    <mergeCell ref="D31:E31"/>
    <mergeCell ref="F31:I31"/>
    <mergeCell ref="J31:N31"/>
    <mergeCell ref="A31:C31"/>
    <mergeCell ref="A28:N28"/>
    <mergeCell ref="C9:N9"/>
    <mergeCell ref="A29:G29"/>
    <mergeCell ref="A30:G30"/>
    <mergeCell ref="H29:N29"/>
    <mergeCell ref="H30:N30"/>
    <mergeCell ref="B10:N10"/>
    <mergeCell ref="H24:N24"/>
    <mergeCell ref="A26:C26"/>
    <mergeCell ref="D26:G26"/>
    <mergeCell ref="H26:J26"/>
    <mergeCell ref="K26:N26"/>
    <mergeCell ref="A24:G24"/>
    <mergeCell ref="H22:J23"/>
    <mergeCell ref="K16:N16"/>
    <mergeCell ref="K17:N17"/>
    <mergeCell ref="K18:N18"/>
  </mergeCells>
  <dataValidations count="3">
    <dataValidation type="list" allowBlank="1" showInputMessage="1" showErrorMessage="1" sqref="B9" xr:uid="{EC3F2E45-1B68-470B-9FEF-4F6708F8F824}">
      <formula1>"115/1/60,208/1/60,230/1/60,208/3/60,230/3/60,460/3/60"</formula1>
    </dataValidation>
    <dataValidation type="list" allowBlank="1" showInputMessage="1" showErrorMessage="1" sqref="K20:N20" xr:uid="{B220029D-4BA4-4568-BA6E-6D74BBB9FDB0}">
      <formula1>"YES,NO"</formula1>
    </dataValidation>
    <dataValidation type="list" allowBlank="1" showInputMessage="1" showErrorMessage="1" sqref="K21:N21" xr:uid="{8B2CC49A-3608-4619-972E-ED175FBA4380}">
      <formula1>"WALL MOUNT,FREE STANDING ON PEDESTAL"</formula1>
    </dataValidation>
  </dataValidations>
  <pageMargins left="0.7" right="0.7" top="0.75" bottom="0.75" header="0.3" footer="0.3"/>
  <pageSetup scale="66" orientation="portrait" useFirstPageNumber="1"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3C492B10-DC87-47DA-91EF-9101686830C7}">
          <x14:formula1>
            <xm:f>data!$A$2:$A$4</xm:f>
          </x14:formula1>
          <xm:sqref>D16:F16</xm:sqref>
        </x14:dataValidation>
        <x14:dataValidation type="list" allowBlank="1" showInputMessage="1" showErrorMessage="1" xr:uid="{9E86E499-3A24-45D7-B20F-419C02CCB545}">
          <x14:formula1>
            <xm:f>data!$A$9:$A$10</xm:f>
          </x14:formula1>
          <xm:sqref>D17:F17 K17:N17 D31:E31 D20:D21 E20:F21</xm:sqref>
        </x14:dataValidation>
        <x14:dataValidation type="list" allowBlank="1" showInputMessage="1" showErrorMessage="1" xr:uid="{A686A6DF-0CC1-48E2-98AB-C71EF9E45EC8}">
          <x14:formula1>
            <xm:f>data!$A$14:$A$16</xm:f>
          </x14:formula1>
          <xm:sqref>D18:F18</xm:sqref>
        </x14:dataValidation>
        <x14:dataValidation type="list" allowBlank="1" showInputMessage="1" showErrorMessage="1" xr:uid="{ADACA931-6BB4-4D54-82BD-01ABAB267FA2}">
          <x14:formula1>
            <xm:f>data!$A$20:$A$21</xm:f>
          </x14:formula1>
          <xm:sqref>D19:F19 K16</xm:sqref>
        </x14:dataValidation>
        <x14:dataValidation type="list" allowBlank="1" showInputMessage="1" showErrorMessage="1" xr:uid="{62714138-6286-4731-8D69-7073CE53E2CE}">
          <x14:formula1>
            <xm:f>data!$A$24:$A$26</xm:f>
          </x14:formula1>
          <xm:sqref>K18:N18</xm:sqref>
        </x14:dataValidation>
        <x14:dataValidation type="list" allowBlank="1" showInputMessage="1" showErrorMessage="1" xr:uid="{9C7F04B4-8ACA-4F09-9CC4-2F15538B5BB1}">
          <x14:formula1>
            <xm:f>data!$A$30:$A$32</xm:f>
          </x14:formula1>
          <xm:sqref>K19:N19</xm:sqref>
        </x14:dataValidation>
        <x14:dataValidation type="list" allowBlank="1" showInputMessage="1" showErrorMessage="1" xr:uid="{259B84C0-9639-404F-9CAD-8EB1DE1922CB}">
          <x14:formula1>
            <xm:f>data!$A$40:$A$42</xm:f>
          </x14:formula1>
          <xm:sqref>K25:N25</xm:sqref>
        </x14:dataValidation>
        <x14:dataValidation type="list" allowBlank="1" showInputMessage="1" showErrorMessage="1" xr:uid="{0D6AB126-8692-4ECA-A043-927D255D4700}">
          <x14:formula1>
            <xm:f>data!$A$45:$A$46</xm:f>
          </x14:formula1>
          <xm:sqref>K26:N26</xm:sqref>
        </x14:dataValidation>
        <x14:dataValidation type="list" allowBlank="1" showInputMessage="1" showErrorMessage="1" xr:uid="{D8A4C3BA-A612-473B-B723-F3F8EA195136}">
          <x14:formula1>
            <xm:f>data!$A$49:$A$50</xm:f>
          </x14:formula1>
          <xm:sqref>D25:G25</xm:sqref>
        </x14:dataValidation>
        <x14:dataValidation type="list" allowBlank="1" showInputMessage="1" showErrorMessage="1" xr:uid="{F8D62A35-67CF-498F-B70D-E8186A9669F4}">
          <x14:formula1>
            <xm:f>data!$B$12:$B$13</xm:f>
          </x14:formula1>
          <xm:sqref>D26:G26</xm:sqref>
        </x14:dataValidation>
        <x14:dataValidation type="list" allowBlank="1" showInputMessage="1" showErrorMessage="1" xr:uid="{3E4DD3D7-1A62-4139-B524-1031270C1819}">
          <x14:formula1>
            <xm:f>data!$C$30:$C$31</xm:f>
          </x14:formula1>
          <xm:sqref>H29:N29</xm:sqref>
        </x14:dataValidation>
        <x14:dataValidation type="list" allowBlank="1" showInputMessage="1" showErrorMessage="1" xr:uid="{B51780D5-7B3C-4007-9986-A364B7F6F82D}">
          <x14:formula1>
            <xm:f>data!$C$38:$C$39</xm:f>
          </x14:formula1>
          <xm:sqref>H30:N30</xm:sqref>
        </x14:dataValidation>
        <x14:dataValidation type="list" allowBlank="1" showInputMessage="1" showErrorMessage="1" xr:uid="{57CA60A2-99DD-478D-B679-F9803DC9A3EA}">
          <x14:formula1>
            <xm:f>data!$C$45:$C$46</xm:f>
          </x14:formula1>
          <xm:sqref>J31:N31</xm:sqref>
        </x14:dataValidation>
        <x14:dataValidation type="list" allowBlank="1" showInputMessage="1" showErrorMessage="1" xr:uid="{83EFE7E4-61D2-4DAC-9C35-6E684A4540ED}">
          <x14:formula1>
            <xm:f>data!$A$35:$A$36</xm:f>
          </x14:formula1>
          <xm:sqref>K22:N23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F47E3-17BD-4C5F-BBFB-8E9244445DF2}">
  <sheetPr syncVertical="1" syncRef="A28" transitionEvaluation="1" codeName="Sheet2">
    <pageSetUpPr fitToPage="1"/>
  </sheetPr>
  <dimension ref="A1:M85"/>
  <sheetViews>
    <sheetView topLeftCell="A28" zoomScaleNormal="100" zoomScaleSheetLayoutView="130" workbookViewId="0">
      <selection activeCell="K80" sqref="K80"/>
    </sheetView>
  </sheetViews>
  <sheetFormatPr defaultColWidth="12.453125" defaultRowHeight="15.5" x14ac:dyDescent="0.35"/>
  <cols>
    <col min="1" max="1" width="21.453125" style="7" customWidth="1"/>
    <col min="2" max="2" width="13.81640625" style="7" customWidth="1"/>
    <col min="3" max="3" width="14" style="7" customWidth="1"/>
    <col min="4" max="6" width="13.81640625" style="7" customWidth="1"/>
    <col min="7" max="7" width="13.453125" style="7" customWidth="1"/>
    <col min="8" max="8" width="16.1796875" style="7" customWidth="1"/>
    <col min="9" max="9" width="15.54296875" style="7" customWidth="1"/>
    <col min="10" max="10" width="5.453125" style="7" customWidth="1"/>
    <col min="11" max="11" width="12.453125" style="7"/>
    <col min="12" max="12" width="12.453125" style="8"/>
    <col min="13" max="16384" width="12.453125" style="7"/>
  </cols>
  <sheetData>
    <row r="1" spans="1:12" ht="19" thickBot="1" x14ac:dyDescent="0.5">
      <c r="A1" s="261" t="s">
        <v>109</v>
      </c>
      <c r="B1" s="261"/>
      <c r="C1" s="261"/>
      <c r="D1" s="261"/>
      <c r="E1" s="261"/>
      <c r="F1" s="261"/>
      <c r="G1" s="261"/>
      <c r="H1" s="261"/>
      <c r="I1" s="261"/>
      <c r="J1" s="261"/>
      <c r="K1" s="140"/>
      <c r="L1" s="140"/>
    </row>
    <row r="2" spans="1:12" ht="106.5" customHeight="1" thickBot="1" x14ac:dyDescent="0.45">
      <c r="A2" s="199"/>
      <c r="B2" s="200"/>
      <c r="C2" s="200"/>
      <c r="D2" s="200"/>
      <c r="E2" s="200"/>
      <c r="F2" s="200"/>
      <c r="G2" s="200"/>
      <c r="H2" s="200"/>
      <c r="I2" s="200"/>
      <c r="J2" s="200"/>
      <c r="K2" s="200"/>
      <c r="L2" s="262"/>
    </row>
    <row r="3" spans="1:12" ht="15.75" customHeight="1" x14ac:dyDescent="0.35">
      <c r="A3" s="55" t="s">
        <v>1</v>
      </c>
      <c r="B3" s="235" t="str">
        <f>Questionnaire!B4</f>
        <v xml:space="preserve"> </v>
      </c>
      <c r="C3" s="236"/>
      <c r="D3" s="236"/>
      <c r="E3" s="236"/>
      <c r="F3" s="236"/>
      <c r="G3" s="236"/>
      <c r="H3" s="236"/>
      <c r="I3" s="236"/>
      <c r="J3" s="236"/>
      <c r="K3" s="236"/>
      <c r="L3" s="237"/>
    </row>
    <row r="4" spans="1:12" ht="15.75" customHeight="1" x14ac:dyDescent="0.35">
      <c r="A4" s="56" t="s">
        <v>2</v>
      </c>
      <c r="B4" s="249">
        <f>Questionnaire!B5</f>
        <v>0</v>
      </c>
      <c r="C4" s="250"/>
      <c r="D4" s="250"/>
      <c r="E4" s="250"/>
      <c r="F4" s="250"/>
      <c r="G4" s="250"/>
      <c r="H4" s="250"/>
      <c r="I4" s="250"/>
      <c r="J4" s="250"/>
      <c r="K4" s="250"/>
      <c r="L4" s="251"/>
    </row>
    <row r="5" spans="1:12" ht="15.75" customHeight="1" x14ac:dyDescent="0.35">
      <c r="A5" s="57" t="s">
        <v>3</v>
      </c>
      <c r="B5" s="249">
        <f>Questionnaire!B6</f>
        <v>0</v>
      </c>
      <c r="C5" s="250"/>
      <c r="D5" s="250"/>
      <c r="E5" s="250"/>
      <c r="F5" s="250"/>
      <c r="G5" s="250"/>
      <c r="H5" s="250"/>
      <c r="I5" s="250"/>
      <c r="J5" s="250"/>
      <c r="K5" s="250"/>
      <c r="L5" s="251"/>
    </row>
    <row r="6" spans="1:12" ht="15.75" customHeight="1" x14ac:dyDescent="0.35">
      <c r="A6" s="57" t="s">
        <v>4</v>
      </c>
      <c r="B6" s="249">
        <f>Questionnaire!B7</f>
        <v>0</v>
      </c>
      <c r="C6" s="252"/>
      <c r="D6" s="252"/>
      <c r="E6" s="252"/>
      <c r="F6" s="252"/>
      <c r="G6" s="252"/>
      <c r="H6" s="252"/>
      <c r="I6" s="252"/>
      <c r="J6" s="252"/>
      <c r="K6" s="252"/>
      <c r="L6" s="253"/>
    </row>
    <row r="7" spans="1:12" ht="30.75" customHeight="1" x14ac:dyDescent="0.35">
      <c r="A7" s="58" t="s">
        <v>114</v>
      </c>
      <c r="B7" s="238">
        <f>Questionnaire!B8</f>
        <v>0</v>
      </c>
      <c r="C7" s="239"/>
      <c r="D7" s="239"/>
      <c r="E7" s="239"/>
      <c r="F7" s="239"/>
      <c r="G7" s="239"/>
      <c r="H7" s="239"/>
      <c r="I7" s="239"/>
      <c r="J7" s="239"/>
      <c r="K7" s="239"/>
      <c r="L7" s="240"/>
    </row>
    <row r="8" spans="1:12" ht="14.5" customHeight="1" x14ac:dyDescent="0.35">
      <c r="A8" s="58" t="s">
        <v>138</v>
      </c>
      <c r="B8" s="269">
        <f>Questionnaire!B9</f>
        <v>0</v>
      </c>
      <c r="C8" s="270"/>
      <c r="D8" s="270"/>
      <c r="E8" s="270"/>
      <c r="F8" s="270"/>
      <c r="G8" s="270"/>
      <c r="H8" s="270"/>
      <c r="I8" s="270"/>
      <c r="J8" s="270"/>
      <c r="K8" s="270"/>
      <c r="L8" s="271"/>
    </row>
    <row r="9" spans="1:12" s="64" customFormat="1" ht="15" thickBot="1" x14ac:dyDescent="0.4">
      <c r="A9" s="75" t="s">
        <v>9</v>
      </c>
      <c r="B9" s="267">
        <f>Questionnaire!B10</f>
        <v>0</v>
      </c>
      <c r="C9" s="268"/>
      <c r="D9" s="268"/>
      <c r="E9" s="268"/>
      <c r="F9" s="268"/>
      <c r="G9" s="268"/>
      <c r="H9" s="268"/>
      <c r="I9" s="268"/>
      <c r="J9" s="268"/>
      <c r="K9" s="268"/>
      <c r="L9" s="268"/>
    </row>
    <row r="10" spans="1:12" ht="15.75" customHeight="1" x14ac:dyDescent="0.35">
      <c r="A10" s="59" t="s">
        <v>5</v>
      </c>
      <c r="B10" s="241">
        <f>Questionnaire!B11</f>
        <v>0</v>
      </c>
      <c r="C10" s="242"/>
      <c r="D10" s="242"/>
      <c r="E10" s="242"/>
      <c r="F10" s="242"/>
      <c r="G10" s="242"/>
      <c r="H10" s="242"/>
      <c r="I10" s="242"/>
      <c r="J10" s="242"/>
      <c r="K10" s="242"/>
      <c r="L10" s="243"/>
    </row>
    <row r="11" spans="1:12" ht="15.75" customHeight="1" x14ac:dyDescent="0.35">
      <c r="A11" s="56" t="s">
        <v>6</v>
      </c>
      <c r="B11" s="244">
        <f>Questionnaire!B12</f>
        <v>0</v>
      </c>
      <c r="C11" s="188"/>
      <c r="D11" s="188"/>
      <c r="E11" s="188"/>
      <c r="F11" s="188"/>
      <c r="G11" s="188"/>
      <c r="H11" s="188"/>
      <c r="I11" s="188"/>
      <c r="J11" s="188"/>
      <c r="K11" s="188"/>
      <c r="L11" s="189"/>
    </row>
    <row r="12" spans="1:12" ht="15.75" customHeight="1" x14ac:dyDescent="0.35">
      <c r="A12" s="57" t="s">
        <v>7</v>
      </c>
      <c r="B12" s="244">
        <f>Questionnaire!B13</f>
        <v>0</v>
      </c>
      <c r="C12" s="188"/>
      <c r="D12" s="188"/>
      <c r="E12" s="188"/>
      <c r="F12" s="188"/>
      <c r="G12" s="188"/>
      <c r="H12" s="188"/>
      <c r="I12" s="188"/>
      <c r="J12" s="188"/>
      <c r="K12" s="188"/>
      <c r="L12" s="189"/>
    </row>
    <row r="13" spans="1:12" ht="15.75" customHeight="1" thickBot="1" x14ac:dyDescent="0.4">
      <c r="A13" s="60" t="s">
        <v>8</v>
      </c>
      <c r="B13" s="245">
        <f>Questionnaire!B14</f>
        <v>0</v>
      </c>
      <c r="C13" s="246"/>
      <c r="D13" s="246"/>
      <c r="E13" s="246"/>
      <c r="F13" s="246"/>
      <c r="G13" s="246"/>
      <c r="H13" s="246"/>
      <c r="I13" s="246"/>
      <c r="J13" s="246"/>
      <c r="K13" s="246"/>
      <c r="L13" s="247"/>
    </row>
    <row r="14" spans="1:12" ht="15.75" customHeight="1" x14ac:dyDescent="0.35">
      <c r="A14" s="9"/>
      <c r="B14" s="248"/>
      <c r="C14" s="138"/>
      <c r="D14" s="138"/>
      <c r="E14" s="138"/>
      <c r="F14" s="138"/>
      <c r="G14" s="138"/>
      <c r="H14" s="138"/>
      <c r="I14" s="138"/>
      <c r="J14" s="138"/>
      <c r="K14" s="138"/>
      <c r="L14" s="138"/>
    </row>
    <row r="15" spans="1:12" ht="15.75" customHeight="1" x14ac:dyDescent="0.35">
      <c r="A15" s="10"/>
      <c r="B15" s="256"/>
      <c r="C15" s="256"/>
      <c r="D15" s="256"/>
      <c r="E15" s="11"/>
      <c r="F15" s="12"/>
      <c r="G15" s="12"/>
      <c r="H15" s="12"/>
      <c r="K15" s="13"/>
    </row>
    <row r="16" spans="1:12" ht="15.75" customHeight="1" x14ac:dyDescent="0.35">
      <c r="A16" s="14"/>
      <c r="D16" s="89" t="s">
        <v>140</v>
      </c>
      <c r="E16" s="88"/>
      <c r="F16" s="88"/>
      <c r="G16" s="88"/>
      <c r="J16" s="12"/>
      <c r="K16" s="13"/>
    </row>
    <row r="17" spans="1:11" ht="15.75" customHeight="1" x14ac:dyDescent="0.45">
      <c r="A17" s="14"/>
      <c r="B17" s="260" t="s">
        <v>139</v>
      </c>
      <c r="C17" s="138"/>
      <c r="D17" s="138"/>
      <c r="E17" s="138"/>
      <c r="J17" s="12"/>
      <c r="K17" s="13"/>
    </row>
    <row r="18" spans="1:11" ht="15.75" customHeight="1" x14ac:dyDescent="0.35">
      <c r="A18" s="14"/>
      <c r="B18" s="256"/>
      <c r="C18" s="256"/>
      <c r="D18" s="256"/>
      <c r="E18" s="11"/>
      <c r="F18" s="11"/>
      <c r="G18" s="11"/>
      <c r="H18" s="12" t="s">
        <v>108</v>
      </c>
      <c r="I18" s="12"/>
      <c r="J18" s="12"/>
      <c r="K18" s="13"/>
    </row>
    <row r="19" spans="1:11" ht="16.5" customHeight="1" x14ac:dyDescent="0.35">
      <c r="A19" s="14"/>
      <c r="B19" s="61"/>
      <c r="C19" s="61"/>
      <c r="D19" s="61"/>
      <c r="E19" s="11"/>
      <c r="F19" s="11"/>
      <c r="G19" s="11"/>
      <c r="H19" s="12"/>
      <c r="I19" s="12"/>
      <c r="J19" s="12"/>
      <c r="K19" s="13"/>
    </row>
    <row r="20" spans="1:11" ht="16.5" customHeight="1" x14ac:dyDescent="0.35">
      <c r="A20" s="90" t="s">
        <v>142</v>
      </c>
      <c r="B20" s="3"/>
      <c r="C20" s="11"/>
      <c r="D20" s="11"/>
      <c r="E20" s="11"/>
      <c r="F20" s="11"/>
      <c r="G20" s="11"/>
      <c r="H20" s="12"/>
      <c r="I20" s="12"/>
      <c r="J20" s="12"/>
      <c r="K20" s="13"/>
    </row>
    <row r="21" spans="1:11" ht="15.75" customHeight="1" x14ac:dyDescent="0.35">
      <c r="A21" s="16"/>
      <c r="B21" s="16"/>
      <c r="C21" s="11"/>
      <c r="D21" s="11"/>
      <c r="E21" s="11"/>
      <c r="F21" s="11"/>
      <c r="G21" s="11"/>
      <c r="H21" s="12"/>
      <c r="I21" s="12"/>
      <c r="J21" s="12"/>
      <c r="K21" s="13"/>
    </row>
    <row r="22" spans="1:11" ht="15.75" customHeight="1" x14ac:dyDescent="0.35">
      <c r="D22" s="62" t="s">
        <v>152</v>
      </c>
      <c r="E22" s="62"/>
      <c r="G22" s="62"/>
      <c r="I22" s="12"/>
      <c r="J22" s="12"/>
      <c r="K22" s="13"/>
    </row>
    <row r="23" spans="1:11" ht="15.75" customHeight="1" x14ac:dyDescent="0.35">
      <c r="A23" s="12"/>
      <c r="B23" s="12"/>
      <c r="C23" s="12"/>
      <c r="D23" s="2"/>
      <c r="E23" s="12"/>
      <c r="F23" s="12"/>
      <c r="G23" s="12"/>
      <c r="H23" s="12"/>
      <c r="I23" s="12"/>
      <c r="J23" s="12"/>
      <c r="K23" s="13"/>
    </row>
    <row r="24" spans="1:11" ht="16.5" customHeight="1" x14ac:dyDescent="0.35">
      <c r="A24" s="17"/>
      <c r="B24" s="12"/>
      <c r="C24" s="12"/>
      <c r="D24" s="12"/>
      <c r="E24" s="12"/>
      <c r="F24" s="12"/>
      <c r="G24" s="12"/>
      <c r="H24" s="12"/>
      <c r="I24" s="12"/>
      <c r="J24" s="12"/>
      <c r="K24" s="13"/>
    </row>
    <row r="25" spans="1:11" ht="15.75" customHeight="1" x14ac:dyDescent="0.35">
      <c r="A25" s="12"/>
      <c r="B25" s="12"/>
      <c r="C25" s="12"/>
      <c r="D25" s="12"/>
      <c r="E25" s="12"/>
      <c r="F25" s="12"/>
      <c r="G25" s="12"/>
      <c r="H25" s="12" t="s">
        <v>107</v>
      </c>
      <c r="I25" s="12"/>
      <c r="J25" s="12"/>
      <c r="K25" s="13"/>
    </row>
    <row r="26" spans="1:11" ht="15.75" customHeight="1" x14ac:dyDescent="0.35">
      <c r="A26" s="12"/>
      <c r="B26" s="12"/>
      <c r="C26" s="29" t="s">
        <v>141</v>
      </c>
      <c r="E26" s="12"/>
      <c r="F26" s="12" t="s">
        <v>111</v>
      </c>
      <c r="G26" s="12"/>
      <c r="H26" s="19"/>
      <c r="I26" s="12"/>
      <c r="J26" s="12"/>
      <c r="K26" s="13"/>
    </row>
    <row r="27" spans="1:11" ht="15.75" customHeight="1" x14ac:dyDescent="0.35">
      <c r="A27" s="12"/>
      <c r="B27" s="12"/>
      <c r="C27" s="12"/>
      <c r="D27" s="2"/>
      <c r="E27" s="12"/>
      <c r="F27" s="12"/>
      <c r="G27" s="12"/>
      <c r="H27" s="12"/>
      <c r="I27" s="20"/>
      <c r="J27" s="12"/>
      <c r="K27" s="13"/>
    </row>
    <row r="28" spans="1:11" ht="15.75" customHeight="1" x14ac:dyDescent="0.35">
      <c r="B28" s="12"/>
      <c r="C28" s="12"/>
      <c r="D28" s="12"/>
      <c r="E28" s="12"/>
      <c r="F28" s="12"/>
      <c r="G28" s="12"/>
      <c r="H28" s="12"/>
      <c r="I28" s="12"/>
      <c r="J28" s="12"/>
      <c r="K28" s="13"/>
    </row>
    <row r="29" spans="1:11" x14ac:dyDescent="0.35">
      <c r="A29" s="17"/>
      <c r="B29" s="12"/>
      <c r="C29" s="12"/>
      <c r="D29" s="12"/>
      <c r="E29" s="12"/>
      <c r="F29" s="12"/>
      <c r="G29" s="12"/>
      <c r="H29" s="18" t="s">
        <v>106</v>
      </c>
      <c r="I29" s="12"/>
      <c r="J29" s="12"/>
      <c r="K29" s="13"/>
    </row>
    <row r="30" spans="1:11" x14ac:dyDescent="0.35">
      <c r="A30" s="17"/>
      <c r="B30" s="12"/>
      <c r="C30" s="12"/>
      <c r="D30" s="12"/>
      <c r="E30" s="12"/>
      <c r="F30" s="12"/>
      <c r="G30" s="12"/>
      <c r="H30" s="21"/>
      <c r="I30" s="12"/>
      <c r="J30" s="12"/>
      <c r="K30" s="13"/>
    </row>
    <row r="31" spans="1:11" ht="62" x14ac:dyDescent="0.35">
      <c r="A31" s="17"/>
      <c r="B31" s="12"/>
      <c r="C31" s="12"/>
      <c r="D31" s="12"/>
      <c r="E31" s="12"/>
      <c r="F31" s="91" t="s">
        <v>143</v>
      </c>
      <c r="G31" s="63"/>
      <c r="H31" s="12"/>
      <c r="J31" s="12"/>
      <c r="K31" s="13"/>
    </row>
    <row r="32" spans="1:11" ht="15.75" customHeight="1" x14ac:dyDescent="0.35">
      <c r="A32" s="17"/>
      <c r="B32" s="12"/>
      <c r="C32" s="12"/>
      <c r="D32" s="12"/>
      <c r="E32" s="12"/>
      <c r="F32" s="2"/>
      <c r="G32" s="12"/>
      <c r="H32" s="12"/>
      <c r="I32" s="12"/>
      <c r="J32" s="12"/>
      <c r="K32" s="13"/>
    </row>
    <row r="33" spans="1:12" x14ac:dyDescent="0.35">
      <c r="A33" s="17"/>
      <c r="B33" s="12"/>
      <c r="C33" s="12"/>
      <c r="D33" s="12"/>
      <c r="E33" s="12"/>
      <c r="F33" s="12"/>
      <c r="G33" s="12"/>
      <c r="I33" s="22"/>
      <c r="J33" s="12"/>
      <c r="K33" s="13"/>
      <c r="L33" s="23"/>
    </row>
    <row r="34" spans="1:12" ht="15.75" customHeight="1" x14ac:dyDescent="0.35">
      <c r="A34" s="17"/>
      <c r="B34" s="12"/>
      <c r="C34" s="12"/>
      <c r="D34" s="12"/>
      <c r="E34" s="12"/>
      <c r="H34" s="94" t="s">
        <v>150</v>
      </c>
    </row>
    <row r="35" spans="1:12" x14ac:dyDescent="0.35">
      <c r="A35" s="24" t="s">
        <v>105</v>
      </c>
      <c r="B35" s="12"/>
      <c r="C35" s="12"/>
      <c r="D35" s="12"/>
      <c r="F35" s="101" t="s">
        <v>144</v>
      </c>
      <c r="G35" s="12"/>
      <c r="I35" s="1"/>
      <c r="J35" s="15"/>
      <c r="K35" s="13"/>
    </row>
    <row r="36" spans="1:12" x14ac:dyDescent="0.35">
      <c r="B36" s="25" t="s">
        <v>104</v>
      </c>
      <c r="C36" s="12"/>
      <c r="D36" s="43">
        <f>D27</f>
        <v>0</v>
      </c>
      <c r="F36" s="96" t="s">
        <v>149</v>
      </c>
      <c r="G36" s="12"/>
      <c r="I36" s="95" t="s">
        <v>145</v>
      </c>
      <c r="J36" s="93"/>
      <c r="L36" s="92"/>
    </row>
    <row r="37" spans="1:12" x14ac:dyDescent="0.35">
      <c r="B37" s="25" t="s">
        <v>66</v>
      </c>
      <c r="C37" s="12"/>
      <c r="D37" s="43">
        <f>F32</f>
        <v>0</v>
      </c>
      <c r="E37" s="12"/>
      <c r="F37" s="1"/>
      <c r="G37" s="12"/>
      <c r="H37" s="92"/>
      <c r="I37" s="12"/>
      <c r="J37" s="12"/>
      <c r="K37" s="13"/>
    </row>
    <row r="38" spans="1:12" x14ac:dyDescent="0.35">
      <c r="B38" s="25" t="s">
        <v>65</v>
      </c>
      <c r="C38" s="12"/>
      <c r="D38" s="43">
        <f>I35</f>
        <v>0</v>
      </c>
      <c r="E38" s="12"/>
      <c r="F38" s="12"/>
      <c r="G38" s="12"/>
      <c r="H38" s="12"/>
      <c r="I38" s="26"/>
      <c r="J38" s="12"/>
      <c r="K38" s="13"/>
    </row>
    <row r="39" spans="1:12" ht="16" thickBot="1" x14ac:dyDescent="0.4">
      <c r="B39" s="103" t="s">
        <v>103</v>
      </c>
      <c r="C39" s="12"/>
      <c r="D39" s="106">
        <v>1</v>
      </c>
      <c r="E39" s="12"/>
      <c r="F39" s="12"/>
      <c r="G39" s="12"/>
      <c r="H39" s="254" t="s">
        <v>102</v>
      </c>
      <c r="I39" s="255"/>
      <c r="J39" s="12"/>
      <c r="K39" s="13"/>
    </row>
    <row r="40" spans="1:12" ht="16" thickTop="1" x14ac:dyDescent="0.35">
      <c r="B40" s="25"/>
      <c r="C40" s="12"/>
      <c r="D40" s="45">
        <f>D36+D37+D38+D39</f>
        <v>1</v>
      </c>
      <c r="E40" s="27" t="s">
        <v>101</v>
      </c>
      <c r="F40" s="12"/>
      <c r="G40" s="12"/>
      <c r="H40" s="28" t="s">
        <v>100</v>
      </c>
      <c r="I40" s="28" t="s">
        <v>99</v>
      </c>
      <c r="J40" s="12"/>
      <c r="K40" s="13"/>
    </row>
    <row r="41" spans="1:12" x14ac:dyDescent="0.35">
      <c r="A41" s="12"/>
      <c r="B41" s="12"/>
      <c r="C41" s="12"/>
      <c r="D41" s="25"/>
      <c r="E41" s="12"/>
      <c r="G41" s="29"/>
      <c r="H41" s="28">
        <v>18</v>
      </c>
      <c r="I41" s="28">
        <v>14</v>
      </c>
      <c r="J41" s="12"/>
      <c r="K41" s="13"/>
    </row>
    <row r="42" spans="1:12" x14ac:dyDescent="0.35">
      <c r="A42" s="80" t="s">
        <v>98</v>
      </c>
      <c r="B42" s="77"/>
      <c r="C42" s="77"/>
      <c r="D42" s="81"/>
      <c r="E42" s="77"/>
      <c r="F42" s="82"/>
      <c r="G42" s="29"/>
      <c r="H42" s="28">
        <v>24</v>
      </c>
      <c r="I42" s="28">
        <v>24</v>
      </c>
      <c r="J42" s="12"/>
      <c r="K42" s="13"/>
    </row>
    <row r="43" spans="1:12" x14ac:dyDescent="0.35">
      <c r="A43" s="82"/>
      <c r="B43" s="257" t="s">
        <v>97</v>
      </c>
      <c r="C43" s="257"/>
      <c r="D43" s="257"/>
      <c r="E43" s="257"/>
      <c r="F43" s="257"/>
      <c r="G43" s="62"/>
      <c r="H43" s="28">
        <v>30</v>
      </c>
      <c r="I43" s="28">
        <v>38</v>
      </c>
      <c r="J43" s="62"/>
      <c r="K43" s="30"/>
      <c r="L43" s="31"/>
    </row>
    <row r="44" spans="1:12" x14ac:dyDescent="0.35">
      <c r="A44" s="258" t="s">
        <v>147</v>
      </c>
      <c r="B44" s="259"/>
      <c r="C44" s="104">
        <v>20</v>
      </c>
      <c r="D44" s="77"/>
      <c r="E44" s="77" t="s">
        <v>96</v>
      </c>
      <c r="F44" s="82"/>
      <c r="H44" s="28">
        <v>36</v>
      </c>
      <c r="I44" s="28">
        <v>53</v>
      </c>
      <c r="J44" s="26"/>
      <c r="K44" s="26"/>
      <c r="L44" s="31"/>
    </row>
    <row r="45" spans="1:12" x14ac:dyDescent="0.35">
      <c r="A45" s="77"/>
      <c r="B45" s="76" t="s">
        <v>95</v>
      </c>
      <c r="C45" s="77"/>
      <c r="D45" s="76" t="s">
        <v>94</v>
      </c>
      <c r="E45" s="76" t="s">
        <v>93</v>
      </c>
      <c r="F45" s="82"/>
      <c r="H45" s="28">
        <v>42</v>
      </c>
      <c r="I45" s="28">
        <v>77</v>
      </c>
      <c r="J45" s="32"/>
      <c r="K45" s="26"/>
      <c r="L45" s="31"/>
    </row>
    <row r="46" spans="1:12" x14ac:dyDescent="0.35">
      <c r="A46" s="77"/>
      <c r="B46" s="76"/>
      <c r="C46" s="83" t="s">
        <v>92</v>
      </c>
      <c r="D46" s="105"/>
      <c r="E46" s="78">
        <f>IF(C44=1.25,D46*3.45,IF(C44=1.5,D46*4.03,IF(C44=2,D46*5.17,IF(C44=2.5,D46*6.17,IF(C44=3,D46*7.67,IF(C44=4,D46*10.1,IF(C44=6,D46*15.2,IF(C44=8,D46*20,IF(C44=10,D46*25.1,IF(C44=12,D46*29.8,IF(C44=14,D46*32.8,IF(C44=16,D46*37.5,IF(C44=18,D46*42.2,IF(C44=20,D46*47))))))))))))))</f>
        <v>0</v>
      </c>
      <c r="F46" s="82"/>
      <c r="G46" s="26"/>
      <c r="H46" s="28">
        <v>48</v>
      </c>
      <c r="I46" s="28">
        <v>95</v>
      </c>
      <c r="J46" s="32"/>
      <c r="K46" s="26"/>
      <c r="L46" s="31"/>
    </row>
    <row r="47" spans="1:12" x14ac:dyDescent="0.35">
      <c r="A47" s="77"/>
      <c r="B47" s="76"/>
      <c r="C47" s="83" t="s">
        <v>91</v>
      </c>
      <c r="D47" s="105"/>
      <c r="E47" s="78">
        <f>IF(C44=1.25,D47*1.84,IF(C44=1.5,D47*2.15,IF(C44=2,D47*2.76,IF(C44=2.5,D47*3.29,IF(C44=3,D47*4.09,IF(C44=4,D47*5.37,IF(C44=6,D47*8.09,IF(C44=8,D47*10.6,IF(C44=10,D47*13.4,IF(C44=12,D47*15.9,IF(C44=14,D47*17.5,IF(C44=16,D47*20,IF(C44=18,D47*22.5,IF(C44=20,D47*25.1))))))))))))))</f>
        <v>0</v>
      </c>
      <c r="F47" s="82"/>
      <c r="G47" s="26"/>
      <c r="H47" s="28">
        <v>60</v>
      </c>
      <c r="I47" s="28">
        <v>150</v>
      </c>
      <c r="J47" s="32"/>
      <c r="K47" s="26"/>
      <c r="L47" s="31"/>
    </row>
    <row r="48" spans="1:12" ht="16.5" customHeight="1" x14ac:dyDescent="0.35">
      <c r="A48" s="77"/>
      <c r="B48" s="76"/>
      <c r="C48" s="83" t="s">
        <v>90</v>
      </c>
      <c r="D48" s="105">
        <v>1</v>
      </c>
      <c r="E48" s="78">
        <f>IF(C44=1.25,D48*11.5,IF(C44=1.5,D48*13.4,IF(C44=2,D48*17.2,IF(C44=2.5,D48*20.6,IF(C44=3,D48*25.5,IF(C44=4,D48*33.6,IF(C44=6,D48*50.5,IF(C44=8,D48*33.3,IF(C44=10,D48*41.8,IF(C44=12,D48*49.7,IF(C44=14,D48*54.7,IF(C44=16,D48*62.5,IF(C44=18,D48*70.3,IF(C44=20,D48*78.4))))))))))))))</f>
        <v>78.400000000000006</v>
      </c>
      <c r="F48" s="82"/>
      <c r="G48" s="26"/>
      <c r="H48" s="28">
        <v>72</v>
      </c>
      <c r="I48" s="28">
        <v>212</v>
      </c>
      <c r="J48" s="32"/>
      <c r="K48" s="26"/>
      <c r="L48" s="31"/>
    </row>
    <row r="49" spans="1:12" x14ac:dyDescent="0.35">
      <c r="A49" s="77"/>
      <c r="B49" s="76"/>
      <c r="C49" s="83" t="s">
        <v>89</v>
      </c>
      <c r="D49" s="105">
        <v>1</v>
      </c>
      <c r="E49" s="78">
        <f>IF(C44=1.25,D49*0.92,IF(C44=1.5,D49*1.07,IF(C44=2,D49*1.38,IF(C44=2.5,D49*1.65,IF(C44=3,D49*2.04,IF(C44=4,D49*2.68,IF(C44=6,D49*4.04,IF(C44=8,D49*5.32,IF(C44=10,D49*6.68,IF(C44=12,D49*7.96,IF(C44=14,D49*8.75,IF(C44=16,D49*10,IF(C44=18,D49*16.9,IF(C44=20,D49*12.5))))))))))))))</f>
        <v>12.5</v>
      </c>
      <c r="F49" s="82"/>
      <c r="G49" s="12"/>
      <c r="H49" s="28">
        <v>84</v>
      </c>
      <c r="I49" s="28">
        <v>290</v>
      </c>
      <c r="J49" s="32"/>
      <c r="K49" s="26"/>
      <c r="L49" s="31"/>
    </row>
    <row r="50" spans="1:12" ht="16" thickBot="1" x14ac:dyDescent="0.4">
      <c r="A50" s="77"/>
      <c r="B50" s="77"/>
      <c r="C50" s="83" t="s">
        <v>88</v>
      </c>
      <c r="D50" s="105">
        <v>1</v>
      </c>
      <c r="E50" s="79">
        <f>IF(C44=1.25,D50*6.9,IF(C44=1.5,D50*8.05,IF(C44=2,D50*10.3,IF(C44=2.5,D50*12.3,IF(C44=3,D50*15.3,IF(C44=4,D50*20.1,IF(C44=6,D50*30.3,IF(C44=8,D50*39.9,IF(C44=10,D50*50.1,IF(C44=12,D50*59.7,IF(C44=14,D50*65.6,IF(C44=16,D50*75,IF(C44=18,D50*84.4,IF(C44=20,D50*94.1))))))))))))))</f>
        <v>94.1</v>
      </c>
      <c r="F50" s="82"/>
      <c r="G50" s="12"/>
      <c r="H50" s="28">
        <v>96</v>
      </c>
      <c r="I50" s="28">
        <v>375</v>
      </c>
      <c r="J50" s="32"/>
      <c r="K50" s="26"/>
      <c r="L50" s="31"/>
    </row>
    <row r="51" spans="1:12" ht="16" thickTop="1" x14ac:dyDescent="0.35">
      <c r="A51" s="77"/>
      <c r="B51" s="77"/>
      <c r="C51" s="77"/>
      <c r="D51" s="77"/>
      <c r="E51" s="84">
        <f>SUM(E46:E50)</f>
        <v>185</v>
      </c>
      <c r="F51" s="82"/>
      <c r="G51" s="12"/>
      <c r="H51" s="28">
        <v>120</v>
      </c>
      <c r="I51" s="28">
        <v>587.5</v>
      </c>
      <c r="J51" s="26"/>
      <c r="K51" s="26"/>
      <c r="L51" s="33"/>
    </row>
    <row r="52" spans="1:12" x14ac:dyDescent="0.35">
      <c r="A52" s="80" t="s">
        <v>87</v>
      </c>
      <c r="B52" s="77"/>
      <c r="C52" s="77"/>
      <c r="D52" s="77"/>
      <c r="E52" s="77"/>
      <c r="F52" s="77"/>
      <c r="G52" s="12"/>
      <c r="J52" s="26"/>
      <c r="K52" s="26"/>
      <c r="L52" s="33"/>
    </row>
    <row r="53" spans="1:12" x14ac:dyDescent="0.35">
      <c r="A53" s="77"/>
      <c r="B53" s="46">
        <f>C44</f>
        <v>20</v>
      </c>
      <c r="C53" s="81" t="s">
        <v>157</v>
      </c>
      <c r="D53" s="77"/>
      <c r="E53" s="85" t="s">
        <v>86</v>
      </c>
      <c r="F53" s="105">
        <v>100</v>
      </c>
      <c r="G53" s="12"/>
      <c r="H53" s="263" t="s">
        <v>85</v>
      </c>
      <c r="I53" s="264"/>
      <c r="J53" s="26"/>
      <c r="K53" s="26"/>
    </row>
    <row r="54" spans="1:12" x14ac:dyDescent="0.35">
      <c r="A54" s="77"/>
      <c r="B54" s="43">
        <f>D23+D40</f>
        <v>1</v>
      </c>
      <c r="C54" s="81" t="s">
        <v>84</v>
      </c>
      <c r="D54" s="77"/>
      <c r="E54" s="77"/>
      <c r="F54" s="77"/>
      <c r="G54" s="12"/>
      <c r="H54" s="265"/>
      <c r="I54" s="266"/>
      <c r="J54" s="26"/>
      <c r="K54" s="26"/>
    </row>
    <row r="55" spans="1:12" ht="16" thickBot="1" x14ac:dyDescent="0.4">
      <c r="A55" s="77"/>
      <c r="B55" s="44">
        <f>E51</f>
        <v>185</v>
      </c>
      <c r="C55" s="81" t="s">
        <v>83</v>
      </c>
      <c r="D55" s="77"/>
      <c r="E55" s="77"/>
      <c r="F55" s="77"/>
      <c r="G55" s="12"/>
      <c r="J55" s="26"/>
      <c r="K55" s="26"/>
    </row>
    <row r="56" spans="1:12" ht="16" thickTop="1" x14ac:dyDescent="0.35">
      <c r="A56" s="77"/>
      <c r="B56" s="43">
        <f>B54+B55</f>
        <v>186</v>
      </c>
      <c r="C56" s="81" t="s">
        <v>82</v>
      </c>
      <c r="D56" s="77"/>
      <c r="E56" s="77"/>
      <c r="F56" s="77"/>
      <c r="G56" s="12"/>
      <c r="H56" s="254" t="s">
        <v>81</v>
      </c>
      <c r="I56" s="255"/>
      <c r="J56" s="62"/>
      <c r="K56" s="35">
        <v>100</v>
      </c>
    </row>
    <row r="57" spans="1:12" x14ac:dyDescent="0.35">
      <c r="A57" s="12"/>
      <c r="B57" s="76"/>
      <c r="C57" s="12"/>
      <c r="D57" s="12"/>
      <c r="E57" s="12"/>
      <c r="F57" s="12"/>
      <c r="G57" s="26"/>
      <c r="H57" s="28" t="s">
        <v>80</v>
      </c>
      <c r="I57" s="28">
        <v>100</v>
      </c>
      <c r="J57" s="26"/>
      <c r="K57" s="35">
        <v>110</v>
      </c>
    </row>
    <row r="58" spans="1:12" x14ac:dyDescent="0.35">
      <c r="A58" s="12"/>
      <c r="B58" s="43">
        <f>B56</f>
        <v>186</v>
      </c>
      <c r="C58" s="25" t="s">
        <v>79</v>
      </c>
      <c r="D58" s="36"/>
      <c r="E58" s="12"/>
      <c r="F58" s="12"/>
      <c r="G58" s="62"/>
      <c r="H58" s="28" t="s">
        <v>78</v>
      </c>
      <c r="I58" s="28">
        <v>140</v>
      </c>
      <c r="J58" s="32"/>
      <c r="K58" s="35">
        <v>120</v>
      </c>
    </row>
    <row r="59" spans="1:12" ht="16" thickBot="1" x14ac:dyDescent="0.4">
      <c r="A59" s="12"/>
      <c r="B59" s="98">
        <f>IF(OR(ISBLANK(F53),ISBLANK(C44)),"",POWER(100/F53,1.852)*POWER(B20,1.852)/POWER(C44,4.8655)*0.2083)</f>
        <v>0</v>
      </c>
      <c r="C59" s="12" t="s">
        <v>77</v>
      </c>
      <c r="D59" s="12"/>
      <c r="E59" s="12"/>
      <c r="F59" s="12"/>
      <c r="H59" s="28" t="s">
        <v>76</v>
      </c>
      <c r="I59" s="28">
        <v>120</v>
      </c>
      <c r="J59" s="32"/>
      <c r="K59" s="35">
        <v>130</v>
      </c>
    </row>
    <row r="60" spans="1:12" ht="16" thickTop="1" x14ac:dyDescent="0.35">
      <c r="A60" s="12"/>
      <c r="B60" s="43">
        <f>B58*B59/100</f>
        <v>0</v>
      </c>
      <c r="C60" s="25" t="s">
        <v>70</v>
      </c>
      <c r="D60" s="12"/>
      <c r="E60" s="12"/>
      <c r="F60" s="12"/>
      <c r="G60" s="26"/>
      <c r="H60" s="28" t="s">
        <v>75</v>
      </c>
      <c r="I60" s="28">
        <v>120</v>
      </c>
      <c r="J60" s="32"/>
      <c r="K60" s="35">
        <v>140</v>
      </c>
    </row>
    <row r="61" spans="1:12" x14ac:dyDescent="0.35">
      <c r="A61" s="12"/>
      <c r="B61" s="76"/>
      <c r="C61" s="25"/>
      <c r="D61" s="12"/>
      <c r="E61" s="12"/>
      <c r="F61" s="13"/>
      <c r="G61" s="26"/>
      <c r="H61" s="28" t="s">
        <v>74</v>
      </c>
      <c r="I61" s="28">
        <v>150</v>
      </c>
      <c r="K61" s="35">
        <v>150</v>
      </c>
    </row>
    <row r="62" spans="1:12" x14ac:dyDescent="0.35">
      <c r="A62" s="24" t="s">
        <v>73</v>
      </c>
      <c r="B62" s="76"/>
      <c r="C62" s="12"/>
      <c r="D62" s="12"/>
      <c r="E62" s="12"/>
      <c r="F62" s="13"/>
      <c r="G62" s="26"/>
      <c r="H62" s="28" t="s">
        <v>72</v>
      </c>
      <c r="I62" s="28">
        <v>100</v>
      </c>
    </row>
    <row r="63" spans="1:12" x14ac:dyDescent="0.35">
      <c r="A63" s="12"/>
      <c r="B63" s="43">
        <f>D40</f>
        <v>1</v>
      </c>
      <c r="C63" s="25" t="s">
        <v>71</v>
      </c>
      <c r="D63" s="12"/>
      <c r="E63" s="12"/>
      <c r="F63" s="13"/>
      <c r="G63" s="26"/>
    </row>
    <row r="64" spans="1:12" ht="15.65" customHeight="1" thickBot="1" x14ac:dyDescent="0.4">
      <c r="A64" s="12"/>
      <c r="B64" s="43">
        <f>B60</f>
        <v>0</v>
      </c>
      <c r="C64" s="25" t="s">
        <v>70</v>
      </c>
      <c r="D64" s="12"/>
      <c r="E64" s="100"/>
      <c r="F64" s="100"/>
      <c r="G64" s="100"/>
      <c r="H64" s="100"/>
      <c r="I64" s="100"/>
      <c r="J64" s="100"/>
      <c r="K64" s="100"/>
      <c r="L64" s="100"/>
    </row>
    <row r="65" spans="1:13" ht="16.399999999999999" customHeight="1" thickBot="1" x14ac:dyDescent="0.4">
      <c r="A65" s="12"/>
      <c r="B65" s="97"/>
      <c r="C65" s="25" t="s">
        <v>69</v>
      </c>
      <c r="D65" s="12"/>
      <c r="F65" s="100"/>
      <c r="G65" s="272" t="s">
        <v>153</v>
      </c>
      <c r="H65" s="273"/>
      <c r="I65" s="273"/>
      <c r="J65" s="274"/>
      <c r="K65" s="100"/>
      <c r="L65" s="100"/>
      <c r="M65" s="100"/>
    </row>
    <row r="66" spans="1:13" ht="16.5" customHeight="1" thickTop="1" x14ac:dyDescent="0.35">
      <c r="A66" s="12"/>
      <c r="B66" s="47">
        <f>SUM(B63:B65)</f>
        <v>1</v>
      </c>
      <c r="C66" s="25" t="s">
        <v>68</v>
      </c>
      <c r="D66" s="12"/>
      <c r="F66" s="100"/>
      <c r="G66" s="275"/>
      <c r="H66" s="276"/>
      <c r="I66" s="276"/>
      <c r="J66" s="277"/>
      <c r="K66" s="100"/>
      <c r="L66" s="100"/>
      <c r="M66" s="100"/>
    </row>
    <row r="67" spans="1:13" ht="15.75" customHeight="1" x14ac:dyDescent="0.35">
      <c r="A67" s="12"/>
      <c r="B67" s="26"/>
      <c r="C67" s="12"/>
      <c r="D67" s="12"/>
      <c r="F67" s="100"/>
      <c r="G67" s="275"/>
      <c r="H67" s="276"/>
      <c r="I67" s="276"/>
      <c r="J67" s="277"/>
      <c r="K67" s="100"/>
      <c r="L67" s="100"/>
      <c r="M67" s="100"/>
    </row>
    <row r="68" spans="1:13" ht="15.75" customHeight="1" x14ac:dyDescent="0.35">
      <c r="A68" s="37" t="s">
        <v>67</v>
      </c>
      <c r="B68" s="102">
        <v>0</v>
      </c>
      <c r="C68" s="12" t="str">
        <f>IF(Questionnaire!D25="Round","DIAMETER (INCHES)",("WIDTH (INCHES)"))</f>
        <v>DIAMETER (INCHES)</v>
      </c>
      <c r="D68" s="12"/>
      <c r="F68" s="100"/>
      <c r="G68" s="275"/>
      <c r="H68" s="276"/>
      <c r="I68" s="276"/>
      <c r="J68" s="277"/>
      <c r="K68" s="100"/>
      <c r="L68" s="100"/>
      <c r="M68" s="100"/>
    </row>
    <row r="69" spans="1:13" ht="15.65" customHeight="1" x14ac:dyDescent="0.35">
      <c r="A69" s="12"/>
      <c r="B69" s="48">
        <f>F32</f>
        <v>0</v>
      </c>
      <c r="C69" s="12" t="s">
        <v>66</v>
      </c>
      <c r="D69" s="12"/>
      <c r="F69" s="99"/>
      <c r="G69" s="275"/>
      <c r="H69" s="276"/>
      <c r="I69" s="276"/>
      <c r="J69" s="277"/>
      <c r="K69" s="99"/>
      <c r="L69" s="99"/>
      <c r="M69" s="99"/>
    </row>
    <row r="70" spans="1:13" ht="15.75" customHeight="1" x14ac:dyDescent="0.35">
      <c r="A70" s="12"/>
      <c r="B70" s="48">
        <f>I35</f>
        <v>0</v>
      </c>
      <c r="C70" s="12" t="s">
        <v>65</v>
      </c>
      <c r="D70" s="12"/>
      <c r="F70" s="18"/>
      <c r="G70" s="275"/>
      <c r="H70" s="276"/>
      <c r="I70" s="276"/>
      <c r="J70" s="277"/>
      <c r="K70" s="18"/>
      <c r="L70" s="18"/>
      <c r="M70" s="18"/>
    </row>
    <row r="71" spans="1:13" ht="15.75" customHeight="1" thickBot="1" x14ac:dyDescent="0.4">
      <c r="A71" s="12"/>
      <c r="B71" s="48">
        <f>D39</f>
        <v>1</v>
      </c>
      <c r="C71" s="12" t="s">
        <v>64</v>
      </c>
      <c r="D71" s="12"/>
      <c r="G71" s="278"/>
      <c r="H71" s="279"/>
      <c r="I71" s="279"/>
      <c r="J71" s="280"/>
      <c r="K71" s="26"/>
      <c r="L71" s="13"/>
      <c r="M71" s="8"/>
    </row>
    <row r="72" spans="1:13" ht="16" thickBot="1" x14ac:dyDescent="0.4">
      <c r="A72" s="12"/>
      <c r="B72" s="49">
        <f>F37</f>
        <v>0</v>
      </c>
      <c r="C72" s="12" t="s">
        <v>63</v>
      </c>
      <c r="D72" s="12"/>
      <c r="E72" s="12"/>
      <c r="F72" s="13"/>
      <c r="G72" s="13"/>
      <c r="H72" s="13"/>
      <c r="I72" s="13"/>
      <c r="J72" s="13"/>
      <c r="K72" s="13"/>
    </row>
    <row r="73" spans="1:13" ht="16" thickTop="1" x14ac:dyDescent="0.35">
      <c r="A73" s="12"/>
      <c r="B73" s="50">
        <f>SUM(B69:B72)</f>
        <v>1</v>
      </c>
      <c r="C73" s="12" t="s">
        <v>62</v>
      </c>
      <c r="D73" s="12"/>
      <c r="E73" s="12"/>
      <c r="F73" s="13"/>
      <c r="G73" s="13"/>
      <c r="H73" s="13"/>
      <c r="I73" s="13"/>
      <c r="J73" s="13"/>
      <c r="K73" s="13"/>
    </row>
    <row r="74" spans="1:13" x14ac:dyDescent="0.35">
      <c r="A74" s="12"/>
      <c r="B74" s="77"/>
      <c r="C74" s="12"/>
      <c r="D74" s="12"/>
      <c r="E74" s="12"/>
      <c r="F74" s="13"/>
      <c r="G74" s="13"/>
      <c r="H74" s="13"/>
      <c r="I74" s="13"/>
      <c r="K74" s="13"/>
    </row>
    <row r="75" spans="1:13" ht="31.5" thickBot="1" x14ac:dyDescent="0.4">
      <c r="A75" s="38" t="s">
        <v>61</v>
      </c>
      <c r="B75" s="51">
        <f>IF(C44="","",0.40085*B20/POWER(C44,2))</f>
        <v>0</v>
      </c>
      <c r="C75" s="39" t="s">
        <v>156</v>
      </c>
      <c r="D75" s="39"/>
      <c r="E75" s="39"/>
      <c r="F75" s="39"/>
      <c r="G75" s="39"/>
      <c r="H75" s="39"/>
      <c r="I75" s="39"/>
      <c r="J75" s="13"/>
      <c r="K75" s="13"/>
    </row>
    <row r="76" spans="1:13" ht="16.5" thickTop="1" thickBot="1" x14ac:dyDescent="0.4">
      <c r="A76" s="40"/>
      <c r="B76" s="52" t="str">
        <f>IF(B75&gt;8,"WARNING: EXCESSIVE VELOCITY.  RESULTANT ENERGY WASTE, PIPE EROSION, WATER HAMMER, AND NOISE.", "")</f>
        <v/>
      </c>
      <c r="C76" s="15"/>
      <c r="D76" s="15"/>
      <c r="E76" s="15"/>
      <c r="F76" s="13"/>
      <c r="G76" s="13"/>
      <c r="H76" s="13"/>
      <c r="I76" s="13"/>
      <c r="J76" s="13"/>
      <c r="K76" s="13"/>
    </row>
    <row r="77" spans="1:13" ht="16.5" thickTop="1" thickBot="1" x14ac:dyDescent="0.4">
      <c r="A77" s="29" t="s">
        <v>60</v>
      </c>
      <c r="B77" s="53">
        <f>B20</f>
        <v>0</v>
      </c>
      <c r="C77" s="25" t="s">
        <v>59</v>
      </c>
      <c r="D77" s="54">
        <f>B66</f>
        <v>1</v>
      </c>
      <c r="E77" s="25" t="s">
        <v>58</v>
      </c>
      <c r="F77" s="53">
        <f>D40</f>
        <v>1</v>
      </c>
      <c r="G77" s="19" t="s">
        <v>57</v>
      </c>
      <c r="H77" s="13"/>
      <c r="I77" s="13"/>
      <c r="J77" s="34"/>
      <c r="K77" s="34"/>
    </row>
    <row r="78" spans="1:13" ht="16.5" thickTop="1" thickBot="1" x14ac:dyDescent="0.4">
      <c r="A78" s="12"/>
      <c r="B78" s="76"/>
      <c r="C78" s="26"/>
      <c r="D78" s="26"/>
      <c r="E78" s="12"/>
    </row>
    <row r="79" spans="1:13" ht="32" thickTop="1" thickBot="1" x14ac:dyDescent="0.4">
      <c r="A79" s="29" t="s">
        <v>56</v>
      </c>
      <c r="B79" s="53">
        <f>B68</f>
        <v>0</v>
      </c>
      <c r="C79" s="41" t="str">
        <f>IF(Questionnaire!D25="Round","DIAMETER (INCHES)",("WIDTH (INCHES)"))</f>
        <v>DIAMETER (INCHES)</v>
      </c>
      <c r="D79" s="54">
        <f>B73</f>
        <v>1</v>
      </c>
      <c r="E79" s="42" t="s">
        <v>55</v>
      </c>
      <c r="G79" s="107"/>
    </row>
    <row r="80" spans="1:13" ht="16" thickTop="1" x14ac:dyDescent="0.35">
      <c r="B80" s="64"/>
      <c r="C80" s="64"/>
      <c r="D80" s="64"/>
      <c r="E80" s="64"/>
      <c r="F80" s="64"/>
      <c r="G80" s="64"/>
      <c r="H80" s="64"/>
      <c r="I80" s="64"/>
    </row>
    <row r="81" spans="1:9" x14ac:dyDescent="0.35">
      <c r="A81" s="64"/>
      <c r="B81" s="64"/>
      <c r="C81" s="138"/>
      <c r="D81" s="64"/>
      <c r="E81" s="138"/>
      <c r="F81" s="64"/>
      <c r="G81" s="64"/>
      <c r="H81" s="64"/>
      <c r="I81" s="64"/>
    </row>
    <row r="82" spans="1:9" x14ac:dyDescent="0.35">
      <c r="A82" s="64"/>
      <c r="B82" s="64"/>
      <c r="C82" s="138"/>
      <c r="D82" s="64"/>
      <c r="E82" s="138"/>
      <c r="F82" s="64"/>
      <c r="G82" s="64"/>
      <c r="H82" s="64"/>
      <c r="I82" s="64"/>
    </row>
    <row r="83" spans="1:9" x14ac:dyDescent="0.35">
      <c r="A83" s="64"/>
      <c r="B83" s="64"/>
      <c r="C83" s="138"/>
      <c r="D83" s="64"/>
      <c r="E83" s="138"/>
      <c r="F83" s="64"/>
      <c r="G83" s="64"/>
      <c r="H83" s="64"/>
      <c r="I83" s="64"/>
    </row>
    <row r="84" spans="1:9" ht="21" x14ac:dyDescent="0.35">
      <c r="A84" s="64"/>
      <c r="B84" s="234" t="s">
        <v>115</v>
      </c>
      <c r="C84" s="234"/>
      <c r="D84" s="234"/>
      <c r="E84" s="234"/>
      <c r="F84" s="234"/>
      <c r="G84" s="64"/>
      <c r="H84" s="64"/>
      <c r="I84" s="64"/>
    </row>
    <row r="85" spans="1:9" x14ac:dyDescent="0.35">
      <c r="A85" s="64"/>
      <c r="B85" s="64"/>
      <c r="C85" s="64"/>
      <c r="D85" s="64"/>
      <c r="E85" s="64"/>
      <c r="F85" s="64"/>
      <c r="G85" s="64"/>
      <c r="H85" s="64"/>
      <c r="I85" s="64"/>
    </row>
  </sheetData>
  <sheetProtection algorithmName="SHA-512" hashValue="JWrra8Cf12lhETpdylKenhJSyIs8B6mXSRZBfWjsEfvj7Yx0nLtHjaBCRr3bS/sgsTjlpZY4hYiIX3nyAIA2FA==" saltValue="TKCrNsVwBkjbFFthDjRUhg==" spinCount="100000" sheet="1" objects="1" scenarios="1"/>
  <mergeCells count="26">
    <mergeCell ref="A1:L1"/>
    <mergeCell ref="C81:C83"/>
    <mergeCell ref="E81:E83"/>
    <mergeCell ref="A2:L2"/>
    <mergeCell ref="B18:D18"/>
    <mergeCell ref="H39:I39"/>
    <mergeCell ref="H53:I54"/>
    <mergeCell ref="B9:L9"/>
    <mergeCell ref="B8:L8"/>
    <mergeCell ref="G65:J71"/>
    <mergeCell ref="B84:F84"/>
    <mergeCell ref="B3:L3"/>
    <mergeCell ref="B7:L7"/>
    <mergeCell ref="B10:L10"/>
    <mergeCell ref="B11:L11"/>
    <mergeCell ref="B12:L12"/>
    <mergeCell ref="B13:L13"/>
    <mergeCell ref="B14:L14"/>
    <mergeCell ref="B4:L4"/>
    <mergeCell ref="B5:L5"/>
    <mergeCell ref="B6:L6"/>
    <mergeCell ref="H56:I56"/>
    <mergeCell ref="B15:D15"/>
    <mergeCell ref="B43:F43"/>
    <mergeCell ref="A44:B44"/>
    <mergeCell ref="B17:E17"/>
  </mergeCells>
  <conditionalFormatting sqref="B75">
    <cfRule type="expression" dxfId="1" priority="8">
      <formula>B75=8</formula>
    </cfRule>
    <cfRule type="expression" dxfId="0" priority="10">
      <formula>B75&gt;8</formula>
    </cfRule>
  </conditionalFormatting>
  <dataValidations count="7">
    <dataValidation type="list" allowBlank="1" showInputMessage="1" showErrorMessage="1" sqref="B68 IS71 SO71 ACK71 AMG71 AWC71 BFY71 BPU71 BZQ71 CJM71 CTI71 DDE71 DNA71 DWW71 EGS71 EQO71 FAK71 FKG71 FUC71 GDY71 GNU71 GXQ71 HHM71 HRI71 IBE71 ILA71 IUW71 JES71 JOO71 JYK71 KIG71 KSC71 LBY71 LLU71 LVQ71 MFM71 MPI71 MZE71 NJA71 NSW71 OCS71 OMO71 OWK71 PGG71 PQC71 PZY71 QJU71 QTQ71 RDM71 RNI71 RXE71 SHA71 SQW71 TAS71 TKO71 TUK71 UEG71 UOC71 UXY71 VHU71 VRQ71 WBM71 WLI71 WVE71 E65607 IS65607 SO65607 ACK65607 AMG65607 AWC65607 BFY65607 BPU65607 BZQ65607 CJM65607 CTI65607 DDE65607 DNA65607 DWW65607 EGS65607 EQO65607 FAK65607 FKG65607 FUC65607 GDY65607 GNU65607 GXQ65607 HHM65607 HRI65607 IBE65607 ILA65607 IUW65607 JES65607 JOO65607 JYK65607 KIG65607 KSC65607 LBY65607 LLU65607 LVQ65607 MFM65607 MPI65607 MZE65607 NJA65607 NSW65607 OCS65607 OMO65607 OWK65607 PGG65607 PQC65607 PZY65607 QJU65607 QTQ65607 RDM65607 RNI65607 RXE65607 SHA65607 SQW65607 TAS65607 TKO65607 TUK65607 UEG65607 UOC65607 UXY65607 VHU65607 VRQ65607 WBM65607 WLI65607 WVE65607 E131143 IS131143 SO131143 ACK131143 AMG131143 AWC131143 BFY131143 BPU131143 BZQ131143 CJM131143 CTI131143 DDE131143 DNA131143 DWW131143 EGS131143 EQO131143 FAK131143 FKG131143 FUC131143 GDY131143 GNU131143 GXQ131143 HHM131143 HRI131143 IBE131143 ILA131143 IUW131143 JES131143 JOO131143 JYK131143 KIG131143 KSC131143 LBY131143 LLU131143 LVQ131143 MFM131143 MPI131143 MZE131143 NJA131143 NSW131143 OCS131143 OMO131143 OWK131143 PGG131143 PQC131143 PZY131143 QJU131143 QTQ131143 RDM131143 RNI131143 RXE131143 SHA131143 SQW131143 TAS131143 TKO131143 TUK131143 UEG131143 UOC131143 UXY131143 VHU131143 VRQ131143 WBM131143 WLI131143 WVE131143 E196679 IS196679 SO196679 ACK196679 AMG196679 AWC196679 BFY196679 BPU196679 BZQ196679 CJM196679 CTI196679 DDE196679 DNA196679 DWW196679 EGS196679 EQO196679 FAK196679 FKG196679 FUC196679 GDY196679 GNU196679 GXQ196679 HHM196679 HRI196679 IBE196679 ILA196679 IUW196679 JES196679 JOO196679 JYK196679 KIG196679 KSC196679 LBY196679 LLU196679 LVQ196679 MFM196679 MPI196679 MZE196679 NJA196679 NSW196679 OCS196679 OMO196679 OWK196679 PGG196679 PQC196679 PZY196679 QJU196679 QTQ196679 RDM196679 RNI196679 RXE196679 SHA196679 SQW196679 TAS196679 TKO196679 TUK196679 UEG196679 UOC196679 UXY196679 VHU196679 VRQ196679 WBM196679 WLI196679 WVE196679 E262215 IS262215 SO262215 ACK262215 AMG262215 AWC262215 BFY262215 BPU262215 BZQ262215 CJM262215 CTI262215 DDE262215 DNA262215 DWW262215 EGS262215 EQO262215 FAK262215 FKG262215 FUC262215 GDY262215 GNU262215 GXQ262215 HHM262215 HRI262215 IBE262215 ILA262215 IUW262215 JES262215 JOO262215 JYK262215 KIG262215 KSC262215 LBY262215 LLU262215 LVQ262215 MFM262215 MPI262215 MZE262215 NJA262215 NSW262215 OCS262215 OMO262215 OWK262215 PGG262215 PQC262215 PZY262215 QJU262215 QTQ262215 RDM262215 RNI262215 RXE262215 SHA262215 SQW262215 TAS262215 TKO262215 TUK262215 UEG262215 UOC262215 UXY262215 VHU262215 VRQ262215 WBM262215 WLI262215 WVE262215 E327751 IS327751 SO327751 ACK327751 AMG327751 AWC327751 BFY327751 BPU327751 BZQ327751 CJM327751 CTI327751 DDE327751 DNA327751 DWW327751 EGS327751 EQO327751 FAK327751 FKG327751 FUC327751 GDY327751 GNU327751 GXQ327751 HHM327751 HRI327751 IBE327751 ILA327751 IUW327751 JES327751 JOO327751 JYK327751 KIG327751 KSC327751 LBY327751 LLU327751 LVQ327751 MFM327751 MPI327751 MZE327751 NJA327751 NSW327751 OCS327751 OMO327751 OWK327751 PGG327751 PQC327751 PZY327751 QJU327751 QTQ327751 RDM327751 RNI327751 RXE327751 SHA327751 SQW327751 TAS327751 TKO327751 TUK327751 UEG327751 UOC327751 UXY327751 VHU327751 VRQ327751 WBM327751 WLI327751 WVE327751 E393287 IS393287 SO393287 ACK393287 AMG393287 AWC393287 BFY393287 BPU393287 BZQ393287 CJM393287 CTI393287 DDE393287 DNA393287 DWW393287 EGS393287 EQO393287 FAK393287 FKG393287 FUC393287 GDY393287 GNU393287 GXQ393287 HHM393287 HRI393287 IBE393287 ILA393287 IUW393287 JES393287 JOO393287 JYK393287 KIG393287 KSC393287 LBY393287 LLU393287 LVQ393287 MFM393287 MPI393287 MZE393287 NJA393287 NSW393287 OCS393287 OMO393287 OWK393287 PGG393287 PQC393287 PZY393287 QJU393287 QTQ393287 RDM393287 RNI393287 RXE393287 SHA393287 SQW393287 TAS393287 TKO393287 TUK393287 UEG393287 UOC393287 UXY393287 VHU393287 VRQ393287 WBM393287 WLI393287 WVE393287 E458823 IS458823 SO458823 ACK458823 AMG458823 AWC458823 BFY458823 BPU458823 BZQ458823 CJM458823 CTI458823 DDE458823 DNA458823 DWW458823 EGS458823 EQO458823 FAK458823 FKG458823 FUC458823 GDY458823 GNU458823 GXQ458823 HHM458823 HRI458823 IBE458823 ILA458823 IUW458823 JES458823 JOO458823 JYK458823 KIG458823 KSC458823 LBY458823 LLU458823 LVQ458823 MFM458823 MPI458823 MZE458823 NJA458823 NSW458823 OCS458823 OMO458823 OWK458823 PGG458823 PQC458823 PZY458823 QJU458823 QTQ458823 RDM458823 RNI458823 RXE458823 SHA458823 SQW458823 TAS458823 TKO458823 TUK458823 UEG458823 UOC458823 UXY458823 VHU458823 VRQ458823 WBM458823 WLI458823 WVE458823 E524359 IS524359 SO524359 ACK524359 AMG524359 AWC524359 BFY524359 BPU524359 BZQ524359 CJM524359 CTI524359 DDE524359 DNA524359 DWW524359 EGS524359 EQO524359 FAK524359 FKG524359 FUC524359 GDY524359 GNU524359 GXQ524359 HHM524359 HRI524359 IBE524359 ILA524359 IUW524359 JES524359 JOO524359 JYK524359 KIG524359 KSC524359 LBY524359 LLU524359 LVQ524359 MFM524359 MPI524359 MZE524359 NJA524359 NSW524359 OCS524359 OMO524359 OWK524359 PGG524359 PQC524359 PZY524359 QJU524359 QTQ524359 RDM524359 RNI524359 RXE524359 SHA524359 SQW524359 TAS524359 TKO524359 TUK524359 UEG524359 UOC524359 UXY524359 VHU524359 VRQ524359 WBM524359 WLI524359 WVE524359 E589895 IS589895 SO589895 ACK589895 AMG589895 AWC589895 BFY589895 BPU589895 BZQ589895 CJM589895 CTI589895 DDE589895 DNA589895 DWW589895 EGS589895 EQO589895 FAK589895 FKG589895 FUC589895 GDY589895 GNU589895 GXQ589895 HHM589895 HRI589895 IBE589895 ILA589895 IUW589895 JES589895 JOO589895 JYK589895 KIG589895 KSC589895 LBY589895 LLU589895 LVQ589895 MFM589895 MPI589895 MZE589895 NJA589895 NSW589895 OCS589895 OMO589895 OWK589895 PGG589895 PQC589895 PZY589895 QJU589895 QTQ589895 RDM589895 RNI589895 RXE589895 SHA589895 SQW589895 TAS589895 TKO589895 TUK589895 UEG589895 UOC589895 UXY589895 VHU589895 VRQ589895 WBM589895 WLI589895 WVE589895 E655431 IS655431 SO655431 ACK655431 AMG655431 AWC655431 BFY655431 BPU655431 BZQ655431 CJM655431 CTI655431 DDE655431 DNA655431 DWW655431 EGS655431 EQO655431 FAK655431 FKG655431 FUC655431 GDY655431 GNU655431 GXQ655431 HHM655431 HRI655431 IBE655431 ILA655431 IUW655431 JES655431 JOO655431 JYK655431 KIG655431 KSC655431 LBY655431 LLU655431 LVQ655431 MFM655431 MPI655431 MZE655431 NJA655431 NSW655431 OCS655431 OMO655431 OWK655431 PGG655431 PQC655431 PZY655431 QJU655431 QTQ655431 RDM655431 RNI655431 RXE655431 SHA655431 SQW655431 TAS655431 TKO655431 TUK655431 UEG655431 UOC655431 UXY655431 VHU655431 VRQ655431 WBM655431 WLI655431 WVE655431 E720967 IS720967 SO720967 ACK720967 AMG720967 AWC720967 BFY720967 BPU720967 BZQ720967 CJM720967 CTI720967 DDE720967 DNA720967 DWW720967 EGS720967 EQO720967 FAK720967 FKG720967 FUC720967 GDY720967 GNU720967 GXQ720967 HHM720967 HRI720967 IBE720967 ILA720967 IUW720967 JES720967 JOO720967 JYK720967 KIG720967 KSC720967 LBY720967 LLU720967 LVQ720967 MFM720967 MPI720967 MZE720967 NJA720967 NSW720967 OCS720967 OMO720967 OWK720967 PGG720967 PQC720967 PZY720967 QJU720967 QTQ720967 RDM720967 RNI720967 RXE720967 SHA720967 SQW720967 TAS720967 TKO720967 TUK720967 UEG720967 UOC720967 UXY720967 VHU720967 VRQ720967 WBM720967 WLI720967 WVE720967 E786503 IS786503 SO786503 ACK786503 AMG786503 AWC786503 BFY786503 BPU786503 BZQ786503 CJM786503 CTI786503 DDE786503 DNA786503 DWW786503 EGS786503 EQO786503 FAK786503 FKG786503 FUC786503 GDY786503 GNU786503 GXQ786503 HHM786503 HRI786503 IBE786503 ILA786503 IUW786503 JES786503 JOO786503 JYK786503 KIG786503 KSC786503 LBY786503 LLU786503 LVQ786503 MFM786503 MPI786503 MZE786503 NJA786503 NSW786503 OCS786503 OMO786503 OWK786503 PGG786503 PQC786503 PZY786503 QJU786503 QTQ786503 RDM786503 RNI786503 RXE786503 SHA786503 SQW786503 TAS786503 TKO786503 TUK786503 UEG786503 UOC786503 UXY786503 VHU786503 VRQ786503 WBM786503 WLI786503 WVE786503 E852039 IS852039 SO852039 ACK852039 AMG852039 AWC852039 BFY852039 BPU852039 BZQ852039 CJM852039 CTI852039 DDE852039 DNA852039 DWW852039 EGS852039 EQO852039 FAK852039 FKG852039 FUC852039 GDY852039 GNU852039 GXQ852039 HHM852039 HRI852039 IBE852039 ILA852039 IUW852039 JES852039 JOO852039 JYK852039 KIG852039 KSC852039 LBY852039 LLU852039 LVQ852039 MFM852039 MPI852039 MZE852039 NJA852039 NSW852039 OCS852039 OMO852039 OWK852039 PGG852039 PQC852039 PZY852039 QJU852039 QTQ852039 RDM852039 RNI852039 RXE852039 SHA852039 SQW852039 TAS852039 TKO852039 TUK852039 UEG852039 UOC852039 UXY852039 VHU852039 VRQ852039 WBM852039 WLI852039 WVE852039 E917575 IS917575 SO917575 ACK917575 AMG917575 AWC917575 BFY917575 BPU917575 BZQ917575 CJM917575 CTI917575 DDE917575 DNA917575 DWW917575 EGS917575 EQO917575 FAK917575 FKG917575 FUC917575 GDY917575 GNU917575 GXQ917575 HHM917575 HRI917575 IBE917575 ILA917575 IUW917575 JES917575 JOO917575 JYK917575 KIG917575 KSC917575 LBY917575 LLU917575 LVQ917575 MFM917575 MPI917575 MZE917575 NJA917575 NSW917575 OCS917575 OMO917575 OWK917575 PGG917575 PQC917575 PZY917575 QJU917575 QTQ917575 RDM917575 RNI917575 RXE917575 SHA917575 SQW917575 TAS917575 TKO917575 TUK917575 UEG917575 UOC917575 UXY917575 VHU917575 VRQ917575 WBM917575 WLI917575 WVE917575 E983111 IS983111 SO983111 ACK983111 AMG983111 AWC983111 BFY983111 BPU983111 BZQ983111 CJM983111 CTI983111 DDE983111 DNA983111 DWW983111 EGS983111 EQO983111 FAK983111 FKG983111 FUC983111 GDY983111 GNU983111 GXQ983111 HHM983111 HRI983111 IBE983111 ILA983111 IUW983111 JES983111 JOO983111 JYK983111 KIG983111 KSC983111 LBY983111 LLU983111 LVQ983111 MFM983111 MPI983111 MZE983111 NJA983111 NSW983111 OCS983111 OMO983111 OWK983111 PGG983111 PQC983111 PZY983111 QJU983111 QTQ983111 RDM983111 RNI983111 RXE983111 SHA983111 SQW983111 TAS983111 TKO983111 TUK983111 UEG983111 UOC983111 UXY983111 VHU983111 VRQ983111 WBM983111 WLI983111 WVE983111" xr:uid="{63072B55-414C-440E-93D0-1E915FEC49AA}">
      <formula1>$H$41:$H$51</formula1>
    </dataValidation>
    <dataValidation type="list" allowBlank="1" showInputMessage="1" showErrorMessage="1" errorTitle="Invalid Input!" error="Please select C factor from list." sqref="F53 IT53 SP53 ACL53 AMH53 AWD53 BFZ53 BPV53 BZR53 CJN53 CTJ53 DDF53 DNB53 DWX53 EGT53 EQP53 FAL53 FKH53 FUD53 GDZ53 GNV53 GXR53 HHN53 HRJ53 IBF53 ILB53 IUX53 JET53 JOP53 JYL53 KIH53 KSD53 LBZ53 LLV53 LVR53 MFN53 MPJ53 MZF53 NJB53 NSX53 OCT53 OMP53 OWL53 PGH53 PQD53 PZZ53 QJV53 QTR53 RDN53 RNJ53 RXF53 SHB53 SQX53 TAT53 TKP53 TUL53 UEH53 UOD53 UXZ53 VHV53 VRR53 WBN53 WLJ53 WVF53 F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F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F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F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F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F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F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F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F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F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F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F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F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F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F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xr:uid="{9A52C071-F43A-4E9B-B945-9043ACC14868}">
      <formula1>$K$56:$K$61</formula1>
    </dataValidation>
    <dataValidation type="list" allowBlank="1" showInputMessage="1" showErrorMessage="1" sqref="WVC983083 IQ44 SM44 ACI44 AME44 AWA44 BFW44 BPS44 BZO44 CJK44 CTG44 DDC44 DMY44 DWU44 EGQ44 EQM44 FAI44 FKE44 FUA44 GDW44 GNS44 GXO44 HHK44 HRG44 IBC44 IKY44 IUU44 JEQ44 JOM44 JYI44 KIE44 KSA44 LBW44 LLS44 LVO44 MFK44 MPG44 MZC44 NIY44 NSU44 OCQ44 OMM44 OWI44 PGE44 PQA44 PZW44 QJS44 QTO44 RDK44 RNG44 RXC44 SGY44 SQU44 TAQ44 TKM44 TUI44 UEE44 UOA44 UXW44 VHS44 VRO44 WBK44 WLG44 WVC44 C65579 IQ65579 SM65579 ACI65579 AME65579 AWA65579 BFW65579 BPS65579 BZO65579 CJK65579 CTG65579 DDC65579 DMY65579 DWU65579 EGQ65579 EQM65579 FAI65579 FKE65579 FUA65579 GDW65579 GNS65579 GXO65579 HHK65579 HRG65579 IBC65579 IKY65579 IUU65579 JEQ65579 JOM65579 JYI65579 KIE65579 KSA65579 LBW65579 LLS65579 LVO65579 MFK65579 MPG65579 MZC65579 NIY65579 NSU65579 OCQ65579 OMM65579 OWI65579 PGE65579 PQA65579 PZW65579 QJS65579 QTO65579 RDK65579 RNG65579 RXC65579 SGY65579 SQU65579 TAQ65579 TKM65579 TUI65579 UEE65579 UOA65579 UXW65579 VHS65579 VRO65579 WBK65579 WLG65579 WVC65579 C131115 IQ131115 SM131115 ACI131115 AME131115 AWA131115 BFW131115 BPS131115 BZO131115 CJK131115 CTG131115 DDC131115 DMY131115 DWU131115 EGQ131115 EQM131115 FAI131115 FKE131115 FUA131115 GDW131115 GNS131115 GXO131115 HHK131115 HRG131115 IBC131115 IKY131115 IUU131115 JEQ131115 JOM131115 JYI131115 KIE131115 KSA131115 LBW131115 LLS131115 LVO131115 MFK131115 MPG131115 MZC131115 NIY131115 NSU131115 OCQ131115 OMM131115 OWI131115 PGE131115 PQA131115 PZW131115 QJS131115 QTO131115 RDK131115 RNG131115 RXC131115 SGY131115 SQU131115 TAQ131115 TKM131115 TUI131115 UEE131115 UOA131115 UXW131115 VHS131115 VRO131115 WBK131115 WLG131115 WVC131115 C196651 IQ196651 SM196651 ACI196651 AME196651 AWA196651 BFW196651 BPS196651 BZO196651 CJK196651 CTG196651 DDC196651 DMY196651 DWU196651 EGQ196651 EQM196651 FAI196651 FKE196651 FUA196651 GDW196651 GNS196651 GXO196651 HHK196651 HRG196651 IBC196651 IKY196651 IUU196651 JEQ196651 JOM196651 JYI196651 KIE196651 KSA196651 LBW196651 LLS196651 LVO196651 MFK196651 MPG196651 MZC196651 NIY196651 NSU196651 OCQ196651 OMM196651 OWI196651 PGE196651 PQA196651 PZW196651 QJS196651 QTO196651 RDK196651 RNG196651 RXC196651 SGY196651 SQU196651 TAQ196651 TKM196651 TUI196651 UEE196651 UOA196651 UXW196651 VHS196651 VRO196651 WBK196651 WLG196651 WVC196651 C262187 IQ262187 SM262187 ACI262187 AME262187 AWA262187 BFW262187 BPS262187 BZO262187 CJK262187 CTG262187 DDC262187 DMY262187 DWU262187 EGQ262187 EQM262187 FAI262187 FKE262187 FUA262187 GDW262187 GNS262187 GXO262187 HHK262187 HRG262187 IBC262187 IKY262187 IUU262187 JEQ262187 JOM262187 JYI262187 KIE262187 KSA262187 LBW262187 LLS262187 LVO262187 MFK262187 MPG262187 MZC262187 NIY262187 NSU262187 OCQ262187 OMM262187 OWI262187 PGE262187 PQA262187 PZW262187 QJS262187 QTO262187 RDK262187 RNG262187 RXC262187 SGY262187 SQU262187 TAQ262187 TKM262187 TUI262187 UEE262187 UOA262187 UXW262187 VHS262187 VRO262187 WBK262187 WLG262187 WVC262187 C327723 IQ327723 SM327723 ACI327723 AME327723 AWA327723 BFW327723 BPS327723 BZO327723 CJK327723 CTG327723 DDC327723 DMY327723 DWU327723 EGQ327723 EQM327723 FAI327723 FKE327723 FUA327723 GDW327723 GNS327723 GXO327723 HHK327723 HRG327723 IBC327723 IKY327723 IUU327723 JEQ327723 JOM327723 JYI327723 KIE327723 KSA327723 LBW327723 LLS327723 LVO327723 MFK327723 MPG327723 MZC327723 NIY327723 NSU327723 OCQ327723 OMM327723 OWI327723 PGE327723 PQA327723 PZW327723 QJS327723 QTO327723 RDK327723 RNG327723 RXC327723 SGY327723 SQU327723 TAQ327723 TKM327723 TUI327723 UEE327723 UOA327723 UXW327723 VHS327723 VRO327723 WBK327723 WLG327723 WVC327723 C393259 IQ393259 SM393259 ACI393259 AME393259 AWA393259 BFW393259 BPS393259 BZO393259 CJK393259 CTG393259 DDC393259 DMY393259 DWU393259 EGQ393259 EQM393259 FAI393259 FKE393259 FUA393259 GDW393259 GNS393259 GXO393259 HHK393259 HRG393259 IBC393259 IKY393259 IUU393259 JEQ393259 JOM393259 JYI393259 KIE393259 KSA393259 LBW393259 LLS393259 LVO393259 MFK393259 MPG393259 MZC393259 NIY393259 NSU393259 OCQ393259 OMM393259 OWI393259 PGE393259 PQA393259 PZW393259 QJS393259 QTO393259 RDK393259 RNG393259 RXC393259 SGY393259 SQU393259 TAQ393259 TKM393259 TUI393259 UEE393259 UOA393259 UXW393259 VHS393259 VRO393259 WBK393259 WLG393259 WVC393259 C458795 IQ458795 SM458795 ACI458795 AME458795 AWA458795 BFW458795 BPS458795 BZO458795 CJK458795 CTG458795 DDC458795 DMY458795 DWU458795 EGQ458795 EQM458795 FAI458795 FKE458795 FUA458795 GDW458795 GNS458795 GXO458795 HHK458795 HRG458795 IBC458795 IKY458795 IUU458795 JEQ458795 JOM458795 JYI458795 KIE458795 KSA458795 LBW458795 LLS458795 LVO458795 MFK458795 MPG458795 MZC458795 NIY458795 NSU458795 OCQ458795 OMM458795 OWI458795 PGE458795 PQA458795 PZW458795 QJS458795 QTO458795 RDK458795 RNG458795 RXC458795 SGY458795 SQU458795 TAQ458795 TKM458795 TUI458795 UEE458795 UOA458795 UXW458795 VHS458795 VRO458795 WBK458795 WLG458795 WVC458795 C524331 IQ524331 SM524331 ACI524331 AME524331 AWA524331 BFW524331 BPS524331 BZO524331 CJK524331 CTG524331 DDC524331 DMY524331 DWU524331 EGQ524331 EQM524331 FAI524331 FKE524331 FUA524331 GDW524331 GNS524331 GXO524331 HHK524331 HRG524331 IBC524331 IKY524331 IUU524331 JEQ524331 JOM524331 JYI524331 KIE524331 KSA524331 LBW524331 LLS524331 LVO524331 MFK524331 MPG524331 MZC524331 NIY524331 NSU524331 OCQ524331 OMM524331 OWI524331 PGE524331 PQA524331 PZW524331 QJS524331 QTO524331 RDK524331 RNG524331 RXC524331 SGY524331 SQU524331 TAQ524331 TKM524331 TUI524331 UEE524331 UOA524331 UXW524331 VHS524331 VRO524331 WBK524331 WLG524331 WVC524331 C589867 IQ589867 SM589867 ACI589867 AME589867 AWA589867 BFW589867 BPS589867 BZO589867 CJK589867 CTG589867 DDC589867 DMY589867 DWU589867 EGQ589867 EQM589867 FAI589867 FKE589867 FUA589867 GDW589867 GNS589867 GXO589867 HHK589867 HRG589867 IBC589867 IKY589867 IUU589867 JEQ589867 JOM589867 JYI589867 KIE589867 KSA589867 LBW589867 LLS589867 LVO589867 MFK589867 MPG589867 MZC589867 NIY589867 NSU589867 OCQ589867 OMM589867 OWI589867 PGE589867 PQA589867 PZW589867 QJS589867 QTO589867 RDK589867 RNG589867 RXC589867 SGY589867 SQU589867 TAQ589867 TKM589867 TUI589867 UEE589867 UOA589867 UXW589867 VHS589867 VRO589867 WBK589867 WLG589867 WVC589867 C655403 IQ655403 SM655403 ACI655403 AME655403 AWA655403 BFW655403 BPS655403 BZO655403 CJK655403 CTG655403 DDC655403 DMY655403 DWU655403 EGQ655403 EQM655403 FAI655403 FKE655403 FUA655403 GDW655403 GNS655403 GXO655403 HHK655403 HRG655403 IBC655403 IKY655403 IUU655403 JEQ655403 JOM655403 JYI655403 KIE655403 KSA655403 LBW655403 LLS655403 LVO655403 MFK655403 MPG655403 MZC655403 NIY655403 NSU655403 OCQ655403 OMM655403 OWI655403 PGE655403 PQA655403 PZW655403 QJS655403 QTO655403 RDK655403 RNG655403 RXC655403 SGY655403 SQU655403 TAQ655403 TKM655403 TUI655403 UEE655403 UOA655403 UXW655403 VHS655403 VRO655403 WBK655403 WLG655403 WVC655403 C720939 IQ720939 SM720939 ACI720939 AME720939 AWA720939 BFW720939 BPS720939 BZO720939 CJK720939 CTG720939 DDC720939 DMY720939 DWU720939 EGQ720939 EQM720939 FAI720939 FKE720939 FUA720939 GDW720939 GNS720939 GXO720939 HHK720939 HRG720939 IBC720939 IKY720939 IUU720939 JEQ720939 JOM720939 JYI720939 KIE720939 KSA720939 LBW720939 LLS720939 LVO720939 MFK720939 MPG720939 MZC720939 NIY720939 NSU720939 OCQ720939 OMM720939 OWI720939 PGE720939 PQA720939 PZW720939 QJS720939 QTO720939 RDK720939 RNG720939 RXC720939 SGY720939 SQU720939 TAQ720939 TKM720939 TUI720939 UEE720939 UOA720939 UXW720939 VHS720939 VRO720939 WBK720939 WLG720939 WVC720939 C786475 IQ786475 SM786475 ACI786475 AME786475 AWA786475 BFW786475 BPS786475 BZO786475 CJK786475 CTG786475 DDC786475 DMY786475 DWU786475 EGQ786475 EQM786475 FAI786475 FKE786475 FUA786475 GDW786475 GNS786475 GXO786475 HHK786475 HRG786475 IBC786475 IKY786475 IUU786475 JEQ786475 JOM786475 JYI786475 KIE786475 KSA786475 LBW786475 LLS786475 LVO786475 MFK786475 MPG786475 MZC786475 NIY786475 NSU786475 OCQ786475 OMM786475 OWI786475 PGE786475 PQA786475 PZW786475 QJS786475 QTO786475 RDK786475 RNG786475 RXC786475 SGY786475 SQU786475 TAQ786475 TKM786475 TUI786475 UEE786475 UOA786475 UXW786475 VHS786475 VRO786475 WBK786475 WLG786475 WVC786475 C852011 IQ852011 SM852011 ACI852011 AME852011 AWA852011 BFW852011 BPS852011 BZO852011 CJK852011 CTG852011 DDC852011 DMY852011 DWU852011 EGQ852011 EQM852011 FAI852011 FKE852011 FUA852011 GDW852011 GNS852011 GXO852011 HHK852011 HRG852011 IBC852011 IKY852011 IUU852011 JEQ852011 JOM852011 JYI852011 KIE852011 KSA852011 LBW852011 LLS852011 LVO852011 MFK852011 MPG852011 MZC852011 NIY852011 NSU852011 OCQ852011 OMM852011 OWI852011 PGE852011 PQA852011 PZW852011 QJS852011 QTO852011 RDK852011 RNG852011 RXC852011 SGY852011 SQU852011 TAQ852011 TKM852011 TUI852011 UEE852011 UOA852011 UXW852011 VHS852011 VRO852011 WBK852011 WLG852011 WVC852011 C917547 IQ917547 SM917547 ACI917547 AME917547 AWA917547 BFW917547 BPS917547 BZO917547 CJK917547 CTG917547 DDC917547 DMY917547 DWU917547 EGQ917547 EQM917547 FAI917547 FKE917547 FUA917547 GDW917547 GNS917547 GXO917547 HHK917547 HRG917547 IBC917547 IKY917547 IUU917547 JEQ917547 JOM917547 JYI917547 KIE917547 KSA917547 LBW917547 LLS917547 LVO917547 MFK917547 MPG917547 MZC917547 NIY917547 NSU917547 OCQ917547 OMM917547 OWI917547 PGE917547 PQA917547 PZW917547 QJS917547 QTO917547 RDK917547 RNG917547 RXC917547 SGY917547 SQU917547 TAQ917547 TKM917547 TUI917547 UEE917547 UOA917547 UXW917547 VHS917547 VRO917547 WBK917547 WLG917547 WVC917547 C983083 IQ983083 SM983083 ACI983083 AME983083 AWA983083 BFW983083 BPS983083 BZO983083 CJK983083 CTG983083 DDC983083 DMY983083 DWU983083 EGQ983083 EQM983083 FAI983083 FKE983083 FUA983083 GDW983083 GNS983083 GXO983083 HHK983083 HRG983083 IBC983083 IKY983083 IUU983083 JEQ983083 JOM983083 JYI983083 KIE983083 KSA983083 LBW983083 LLS983083 LVO983083 MFK983083 MPG983083 MZC983083 NIY983083 NSU983083 OCQ983083 OMM983083 OWI983083 PGE983083 PQA983083 PZW983083 QJS983083 QTO983083 RDK983083 RNG983083 RXC983083 SGY983083 SQU983083 TAQ983083 TKM983083 TUI983083 UEE983083 UOA983083 UXW983083 VHS983083 VRO983083 WBK983083 WLG983083" xr:uid="{BA1E8C12-C50E-4477-A8C5-F66599DADB37}">
      <formula1>$L$43:$L$50</formula1>
    </dataValidation>
    <dataValidation type="list" allowBlank="1" showInputMessage="1" showErrorMessage="1" sqref="C44" xr:uid="{0D7392CF-F6D0-4EFF-82AD-F0B5C0A4EF29}">
      <formula1>"1 1/4,1 1/2,2,2 1/2,3,4,6,8,10,12,14,16,18,20"</formula1>
    </dataValidation>
    <dataValidation type="decimal" allowBlank="1" showInputMessage="1" showErrorMessage="1" sqref="B20 D23 F32 F37" xr:uid="{15D34CBA-8042-4550-B35D-D08C398E7AF9}">
      <formula1>0</formula1>
      <formula2>1000000</formula2>
    </dataValidation>
    <dataValidation type="decimal" allowBlank="1" showInputMessage="1" showErrorMessage="1" sqref="D27" xr:uid="{91CCFF26-78F3-4E68-8F1B-3E9A9E0DC705}">
      <formula1>-1000</formula1>
      <formula2>1000000</formula2>
    </dataValidation>
    <dataValidation type="decimal" allowBlank="1" showInputMessage="1" showErrorMessage="1" sqref="I35" xr:uid="{A5ECF763-30F8-42D0-823B-F156CE7C11C2}">
      <formula1>0</formula1>
      <formula2>1000</formula2>
    </dataValidation>
  </dataValidations>
  <printOptions horizontalCentered="1"/>
  <pageMargins left="0.75" right="0" top="0.25" bottom="0.3" header="0" footer="0.2"/>
  <pageSetup scale="51" orientation="portrait" useFirstPageNumber="1"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80ED868C-93F4-4ADC-9BCD-725776453232}">
            <xm:f>IF(Questionnaire!D17="",B75&lt;2.5)</xm:f>
            <x14:dxf>
              <font>
                <b/>
                <i val="0"/>
                <color theme="1"/>
              </font>
              <fill>
                <patternFill patternType="none">
                  <bgColor auto="1"/>
                </patternFill>
              </fill>
            </x14:dxf>
          </x14:cfRule>
          <x14:cfRule type="expression" priority="7" id="{877BBE17-7EA6-486F-9678-82F1938F0FE5}">
            <xm:f>IF(Questionnaire!D17="YES",B75&lt;2.5)</xm:f>
            <x14:dxf>
              <font>
                <b/>
                <i val="0"/>
                <color rgb="FFFFFF00"/>
              </font>
              <fill>
                <patternFill>
                  <bgColor rgb="FFFF0000"/>
                </patternFill>
              </fill>
            </x14:dxf>
          </x14:cfRule>
          <xm:sqref>B75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96822-4A6E-442A-857C-1BACA314BF9F}">
  <sheetPr codeName="Sheet3"/>
  <dimension ref="A1:D50"/>
  <sheetViews>
    <sheetView workbookViewId="0">
      <selection activeCell="C24" sqref="C24:C25"/>
    </sheetView>
  </sheetViews>
  <sheetFormatPr defaultColWidth="9.1796875" defaultRowHeight="14.5" x14ac:dyDescent="0.35"/>
  <cols>
    <col min="1" max="1" width="67.81640625" bestFit="1" customWidth="1"/>
  </cols>
  <sheetData>
    <row r="1" spans="1:3" x14ac:dyDescent="0.35">
      <c r="A1" s="4" t="s">
        <v>16</v>
      </c>
    </row>
    <row r="2" spans="1:3" x14ac:dyDescent="0.35">
      <c r="A2" t="s">
        <v>17</v>
      </c>
    </row>
    <row r="3" spans="1:3" x14ac:dyDescent="0.35">
      <c r="A3" t="s">
        <v>18</v>
      </c>
    </row>
    <row r="4" spans="1:3" x14ac:dyDescent="0.35">
      <c r="A4" t="s">
        <v>19</v>
      </c>
    </row>
    <row r="9" spans="1:3" x14ac:dyDescent="0.35">
      <c r="A9" t="s">
        <v>20</v>
      </c>
    </row>
    <row r="10" spans="1:3" x14ac:dyDescent="0.35">
      <c r="A10" t="s">
        <v>21</v>
      </c>
    </row>
    <row r="11" spans="1:3" x14ac:dyDescent="0.35">
      <c r="B11" s="4" t="s">
        <v>42</v>
      </c>
    </row>
    <row r="12" spans="1:3" x14ac:dyDescent="0.35">
      <c r="B12" t="s">
        <v>53</v>
      </c>
    </row>
    <row r="13" spans="1:3" x14ac:dyDescent="0.35">
      <c r="A13" s="4" t="s">
        <v>22</v>
      </c>
      <c r="B13" t="s">
        <v>54</v>
      </c>
    </row>
    <row r="14" spans="1:3" x14ac:dyDescent="0.35">
      <c r="A14" t="s">
        <v>23</v>
      </c>
    </row>
    <row r="15" spans="1:3" x14ac:dyDescent="0.35">
      <c r="A15" t="s">
        <v>24</v>
      </c>
      <c r="C15" s="4" t="s">
        <v>113</v>
      </c>
    </row>
    <row r="16" spans="1:3" ht="15.5" x14ac:dyDescent="0.35">
      <c r="A16" t="s">
        <v>25</v>
      </c>
      <c r="C16" s="5">
        <v>1.25</v>
      </c>
    </row>
    <row r="17" spans="1:4" ht="15.5" x14ac:dyDescent="0.35">
      <c r="C17" s="5">
        <v>1.5</v>
      </c>
    </row>
    <row r="18" spans="1:4" ht="15.5" x14ac:dyDescent="0.35">
      <c r="C18" s="5">
        <v>2</v>
      </c>
    </row>
    <row r="19" spans="1:4" ht="15.5" x14ac:dyDescent="0.35">
      <c r="A19" s="4" t="s">
        <v>26</v>
      </c>
      <c r="C19" s="5">
        <v>2.5</v>
      </c>
    </row>
    <row r="20" spans="1:4" ht="15.5" x14ac:dyDescent="0.35">
      <c r="A20" t="s">
        <v>27</v>
      </c>
      <c r="C20" s="5">
        <v>3</v>
      </c>
    </row>
    <row r="21" spans="1:4" ht="15.5" x14ac:dyDescent="0.35">
      <c r="A21" t="s">
        <v>28</v>
      </c>
      <c r="C21" s="5">
        <v>4</v>
      </c>
    </row>
    <row r="22" spans="1:4" ht="15.5" x14ac:dyDescent="0.35">
      <c r="C22" s="5">
        <v>6</v>
      </c>
    </row>
    <row r="23" spans="1:4" ht="15.5" x14ac:dyDescent="0.35">
      <c r="A23" s="4" t="s">
        <v>29</v>
      </c>
      <c r="C23" s="5">
        <v>8</v>
      </c>
    </row>
    <row r="24" spans="1:4" ht="15.5" x14ac:dyDescent="0.35">
      <c r="A24" t="s">
        <v>137</v>
      </c>
      <c r="C24" s="6">
        <v>10</v>
      </c>
    </row>
    <row r="25" spans="1:4" ht="15.5" x14ac:dyDescent="0.35">
      <c r="A25" t="s">
        <v>31</v>
      </c>
      <c r="C25" s="6">
        <v>12</v>
      </c>
    </row>
    <row r="26" spans="1:4" x14ac:dyDescent="0.35">
      <c r="A26" t="s">
        <v>30</v>
      </c>
    </row>
    <row r="29" spans="1:4" x14ac:dyDescent="0.35">
      <c r="A29" s="4" t="s">
        <v>32</v>
      </c>
      <c r="C29" s="4" t="s">
        <v>126</v>
      </c>
      <c r="D29" s="4"/>
    </row>
    <row r="30" spans="1:4" x14ac:dyDescent="0.35">
      <c r="A30" t="s">
        <v>33</v>
      </c>
      <c r="C30" t="s">
        <v>131</v>
      </c>
    </row>
    <row r="31" spans="1:4" x14ac:dyDescent="0.35">
      <c r="A31" t="s">
        <v>34</v>
      </c>
      <c r="C31" t="s">
        <v>132</v>
      </c>
    </row>
    <row r="32" spans="1:4" x14ac:dyDescent="0.35">
      <c r="A32" t="s">
        <v>35</v>
      </c>
    </row>
    <row r="34" spans="1:3" x14ac:dyDescent="0.35">
      <c r="A34" s="4" t="s">
        <v>36</v>
      </c>
    </row>
    <row r="35" spans="1:3" x14ac:dyDescent="0.35">
      <c r="A35" t="s">
        <v>37</v>
      </c>
    </row>
    <row r="36" spans="1:3" x14ac:dyDescent="0.35">
      <c r="A36" t="s">
        <v>38</v>
      </c>
    </row>
    <row r="37" spans="1:3" x14ac:dyDescent="0.35">
      <c r="C37" s="4" t="s">
        <v>127</v>
      </c>
    </row>
    <row r="38" spans="1:3" x14ac:dyDescent="0.35">
      <c r="C38" t="s">
        <v>133</v>
      </c>
    </row>
    <row r="39" spans="1:3" x14ac:dyDescent="0.35">
      <c r="A39" s="4" t="s">
        <v>44</v>
      </c>
      <c r="C39" t="s">
        <v>134</v>
      </c>
    </row>
    <row r="40" spans="1:3" x14ac:dyDescent="0.35">
      <c r="A40" t="s">
        <v>45</v>
      </c>
    </row>
    <row r="41" spans="1:3" x14ac:dyDescent="0.35">
      <c r="A41" t="s">
        <v>46</v>
      </c>
    </row>
    <row r="42" spans="1:3" x14ac:dyDescent="0.35">
      <c r="A42" t="s">
        <v>47</v>
      </c>
    </row>
    <row r="44" spans="1:3" x14ac:dyDescent="0.35">
      <c r="A44" s="4" t="s">
        <v>48</v>
      </c>
      <c r="C44" s="4" t="s">
        <v>128</v>
      </c>
    </row>
    <row r="45" spans="1:3" x14ac:dyDescent="0.35">
      <c r="A45" t="s">
        <v>49</v>
      </c>
      <c r="C45" t="s">
        <v>53</v>
      </c>
    </row>
    <row r="46" spans="1:3" x14ac:dyDescent="0.35">
      <c r="A46" t="s">
        <v>50</v>
      </c>
      <c r="C46" t="s">
        <v>54</v>
      </c>
    </row>
    <row r="48" spans="1:3" x14ac:dyDescent="0.35">
      <c r="A48" s="4" t="s">
        <v>41</v>
      </c>
    </row>
    <row r="49" spans="1:1" x14ac:dyDescent="0.35">
      <c r="A49" t="s">
        <v>51</v>
      </c>
    </row>
    <row r="50" spans="1:1" x14ac:dyDescent="0.35">
      <c r="A50" t="s">
        <v>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Questionnaire</vt:lpstr>
      <vt:lpstr>TDH Calc</vt:lpstr>
      <vt:lpstr>data</vt:lpstr>
      <vt:lpstr>'TDH Calc'!Print_Area</vt:lpstr>
      <vt:lpstr>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 Assistant;MOD by RFB</dc:creator>
  <cp:lastModifiedBy>Bob Brennan</cp:lastModifiedBy>
  <cp:lastPrinted>2023-04-03T17:52:49Z</cp:lastPrinted>
  <dcterms:created xsi:type="dcterms:W3CDTF">2021-08-04T18:27:41Z</dcterms:created>
  <dcterms:modified xsi:type="dcterms:W3CDTF">2024-01-24T21:54:38Z</dcterms:modified>
</cp:coreProperties>
</file>